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 defaultThemeVersion="124226"/>
  <workbookProtection workbookPassword="CF88" lockStructure="1"/>
  <bookViews>
    <workbookView xWindow="0" yWindow="180" windowWidth="15585" windowHeight="6825"/>
  </bookViews>
  <sheets>
    <sheet name="косуля" sheetId="2" r:id="rId1"/>
    <sheet name="лось" sheetId="3" r:id="rId2"/>
    <sheet name="олень бл" sheetId="5" r:id="rId3"/>
    <sheet name="соболь" sheetId="6" r:id="rId4"/>
  </sheets>
  <definedNames>
    <definedName name="_xlnm._FilterDatabase" localSheetId="0" hidden="1">косуля!$A$6:$Y$6</definedName>
    <definedName name="_xlnm.Print_Area" localSheetId="0">косуля!$A$1:$R$235</definedName>
    <definedName name="_xlnm.Print_Area" localSheetId="1">лось!$A$1:$R$233</definedName>
    <definedName name="_xlnm.Print_Area" localSheetId="3">соболь!$A$1:$N$230</definedName>
  </definedNames>
  <calcPr calcId="152511"/>
</workbook>
</file>

<file path=xl/calcChain.xml><?xml version="1.0" encoding="utf-8"?>
<calcChain xmlns="http://schemas.openxmlformats.org/spreadsheetml/2006/main">
  <c r="M198" i="5" l="1"/>
  <c r="M215" i="6" l="1"/>
  <c r="M203" i="6"/>
  <c r="M196" i="6"/>
  <c r="M188" i="6"/>
  <c r="M48" i="6"/>
  <c r="D135" i="6"/>
  <c r="E135" i="6"/>
  <c r="D127" i="6"/>
  <c r="E127" i="6"/>
  <c r="D100" i="6"/>
  <c r="E100" i="6"/>
  <c r="D91" i="6"/>
  <c r="E91" i="6"/>
  <c r="E76" i="6"/>
  <c r="D76" i="6"/>
  <c r="D62" i="6"/>
  <c r="E62" i="6"/>
  <c r="D21" i="6"/>
  <c r="E21" i="6"/>
  <c r="N230" i="6"/>
  <c r="D103" i="3"/>
  <c r="E103" i="3"/>
  <c r="D65" i="3"/>
  <c r="E65" i="3"/>
  <c r="O233" i="3"/>
  <c r="P233" i="3"/>
  <c r="Q233" i="3"/>
  <c r="R233" i="3"/>
  <c r="N233" i="3"/>
  <c r="I214" i="2"/>
  <c r="F179" i="2"/>
  <c r="C179" i="2"/>
  <c r="Y181" i="2"/>
  <c r="X181" i="2"/>
  <c r="W181" i="2"/>
  <c r="T181" i="2"/>
  <c r="U181" i="2" s="1"/>
  <c r="V181" i="2" s="1"/>
  <c r="M181" i="2"/>
  <c r="I181" i="2"/>
  <c r="H181" i="2"/>
  <c r="G181" i="2"/>
  <c r="M66" i="2" l="1"/>
  <c r="M65" i="2"/>
  <c r="M38" i="2"/>
  <c r="M36" i="2"/>
  <c r="M37" i="2"/>
  <c r="F8" i="2"/>
  <c r="F7" i="2" s="1"/>
  <c r="G9" i="2"/>
  <c r="H9" i="2"/>
  <c r="I9" i="2"/>
  <c r="G10" i="2"/>
  <c r="H10" i="2"/>
  <c r="I10" i="2"/>
  <c r="C8" i="2"/>
  <c r="C7" i="2" s="1"/>
  <c r="G7" i="2" s="1"/>
  <c r="W8" i="2"/>
  <c r="X8" i="2"/>
  <c r="Y8" i="2"/>
  <c r="O235" i="2"/>
  <c r="H8" i="2" l="1"/>
  <c r="G8" i="2"/>
  <c r="I7" i="2"/>
  <c r="H7" i="2"/>
  <c r="T8" i="2"/>
  <c r="U8" i="2" s="1"/>
  <c r="V8" i="2" s="1"/>
  <c r="M8" i="2"/>
  <c r="I8" i="2"/>
  <c r="C24" i="3"/>
  <c r="F24" i="3"/>
  <c r="F29" i="3"/>
  <c r="E29" i="3"/>
  <c r="C29" i="3"/>
  <c r="D29" i="3"/>
  <c r="C26" i="2"/>
  <c r="F26" i="2"/>
  <c r="F31" i="2"/>
  <c r="E31" i="2"/>
  <c r="D31" i="2"/>
  <c r="C31" i="2"/>
  <c r="C12" i="2" l="1"/>
  <c r="F12" i="2"/>
  <c r="D22" i="2"/>
  <c r="E22" i="2"/>
  <c r="F22" i="2"/>
  <c r="C22" i="2"/>
  <c r="I23" i="2"/>
  <c r="H23" i="2"/>
  <c r="G23" i="2"/>
  <c r="C12" i="3"/>
  <c r="F12" i="3"/>
  <c r="C20" i="3"/>
  <c r="F20" i="3"/>
  <c r="E20" i="3"/>
  <c r="D20" i="3"/>
  <c r="T50" i="6"/>
  <c r="T74" i="6"/>
  <c r="T96" i="6"/>
  <c r="T98" i="6"/>
  <c r="T145" i="6"/>
  <c r="T146" i="6"/>
  <c r="T162" i="6"/>
  <c r="S175" i="6"/>
  <c r="S181" i="6"/>
  <c r="T215" i="6"/>
  <c r="T216" i="6"/>
  <c r="T224" i="6"/>
  <c r="Q50" i="6"/>
  <c r="S50" i="6" s="1"/>
  <c r="Q51" i="6"/>
  <c r="Q54" i="6"/>
  <c r="S54" i="6" s="1"/>
  <c r="Q56" i="6"/>
  <c r="S56" i="6" s="1"/>
  <c r="Q59" i="6"/>
  <c r="S59" i="6" s="1"/>
  <c r="Q60" i="6"/>
  <c r="S60" i="6" s="1"/>
  <c r="Q61" i="6"/>
  <c r="Q63" i="6"/>
  <c r="S63" i="6" s="1"/>
  <c r="Q66" i="6"/>
  <c r="S66" i="6" s="1"/>
  <c r="Q67" i="6"/>
  <c r="S67" i="6" s="1"/>
  <c r="Q68" i="6"/>
  <c r="S68" i="6" s="1"/>
  <c r="Q69" i="6"/>
  <c r="S69" i="6" s="1"/>
  <c r="Q70" i="6"/>
  <c r="S70" i="6" s="1"/>
  <c r="Q71" i="6"/>
  <c r="S71" i="6" s="1"/>
  <c r="Q72" i="6"/>
  <c r="S72" i="6" s="1"/>
  <c r="Q73" i="6"/>
  <c r="S73" i="6" s="1"/>
  <c r="Q74" i="6"/>
  <c r="S74" i="6" s="1"/>
  <c r="Q75" i="6"/>
  <c r="Q77" i="6"/>
  <c r="S77" i="6" s="1"/>
  <c r="Q80" i="6"/>
  <c r="S80" i="6" s="1"/>
  <c r="Q82" i="6"/>
  <c r="S82" i="6" s="1"/>
  <c r="Q85" i="6"/>
  <c r="S85" i="6" s="1"/>
  <c r="Q86" i="6"/>
  <c r="S86" i="6" s="1"/>
  <c r="Q87" i="6"/>
  <c r="S87" i="6" s="1"/>
  <c r="Q88" i="6"/>
  <c r="Q89" i="6"/>
  <c r="Q90" i="6"/>
  <c r="S90" i="6" s="1"/>
  <c r="Q92" i="6"/>
  <c r="S92" i="6" s="1"/>
  <c r="Q93" i="6"/>
  <c r="Q96" i="6"/>
  <c r="S96" i="6" s="1"/>
  <c r="Q97" i="6"/>
  <c r="S97" i="6" s="1"/>
  <c r="Q98" i="6"/>
  <c r="S98" i="6" s="1"/>
  <c r="Q99" i="6"/>
  <c r="S99" i="6" s="1"/>
  <c r="Q101" i="6"/>
  <c r="Q102" i="6"/>
  <c r="S102" i="6" s="1"/>
  <c r="Q105" i="6"/>
  <c r="S105" i="6" s="1"/>
  <c r="Q106" i="6"/>
  <c r="Q109" i="6"/>
  <c r="S109" i="6" s="1"/>
  <c r="Q110" i="6"/>
  <c r="S110" i="6" s="1"/>
  <c r="Q113" i="6"/>
  <c r="S113" i="6" s="1"/>
  <c r="Q114" i="6"/>
  <c r="S114" i="6" s="1"/>
  <c r="Q115" i="6"/>
  <c r="Q116" i="6"/>
  <c r="S116" i="6" s="1"/>
  <c r="Q118" i="6"/>
  <c r="S118" i="6" s="1"/>
  <c r="Q121" i="6"/>
  <c r="S121" i="6" s="1"/>
  <c r="Q122" i="6"/>
  <c r="S122" i="6" s="1"/>
  <c r="Q123" i="6"/>
  <c r="S123" i="6" s="1"/>
  <c r="Q124" i="6"/>
  <c r="T124" i="6" s="1"/>
  <c r="Q125" i="6"/>
  <c r="S125" i="6" s="1"/>
  <c r="Q126" i="6"/>
  <c r="S126" i="6" s="1"/>
  <c r="Q128" i="6"/>
  <c r="S128" i="6" s="1"/>
  <c r="Q129" i="6"/>
  <c r="S129" i="6" s="1"/>
  <c r="Q132" i="6"/>
  <c r="S132" i="6" s="1"/>
  <c r="Q133" i="6"/>
  <c r="Q134" i="6"/>
  <c r="S134" i="6" s="1"/>
  <c r="Q136" i="6"/>
  <c r="T136" i="6" s="1"/>
  <c r="Q139" i="6"/>
  <c r="S139" i="6" s="1"/>
  <c r="Q140" i="6"/>
  <c r="S140" i="6" s="1"/>
  <c r="Q141" i="6"/>
  <c r="S141" i="6" s="1"/>
  <c r="Q142" i="6"/>
  <c r="S142" i="6" s="1"/>
  <c r="Q145" i="6"/>
  <c r="S145" i="6" s="1"/>
  <c r="Q146" i="6"/>
  <c r="S146" i="6" s="1"/>
  <c r="Q149" i="6"/>
  <c r="S149" i="6" s="1"/>
  <c r="Q150" i="6"/>
  <c r="S150" i="6" s="1"/>
  <c r="Q151" i="6"/>
  <c r="Q152" i="6"/>
  <c r="S152" i="6" s="1"/>
  <c r="Q153" i="6"/>
  <c r="S153" i="6" s="1"/>
  <c r="Q154" i="6"/>
  <c r="S154" i="6" s="1"/>
  <c r="Q157" i="6"/>
  <c r="S157" i="6" s="1"/>
  <c r="Q158" i="6"/>
  <c r="S158" i="6" s="1"/>
  <c r="Q159" i="6"/>
  <c r="S159" i="6" s="1"/>
  <c r="Q162" i="6"/>
  <c r="S162" i="6" s="1"/>
  <c r="Q163" i="6"/>
  <c r="S163" i="6" s="1"/>
  <c r="Q164" i="6"/>
  <c r="S164" i="6" s="1"/>
  <c r="Q167" i="6"/>
  <c r="S167" i="6" s="1"/>
  <c r="Q168" i="6"/>
  <c r="S168" i="6" s="1"/>
  <c r="Q171" i="6"/>
  <c r="S171" i="6" s="1"/>
  <c r="Q172" i="6"/>
  <c r="S172" i="6" s="1"/>
  <c r="Q175" i="6"/>
  <c r="T175" i="6" s="1"/>
  <c r="Q176" i="6"/>
  <c r="S176" i="6" s="1"/>
  <c r="Q177" i="6"/>
  <c r="S177" i="6" s="1"/>
  <c r="Q178" i="6"/>
  <c r="Q179" i="6"/>
  <c r="S179" i="6" s="1"/>
  <c r="Q180" i="6"/>
  <c r="S180" i="6" s="1"/>
  <c r="Q181" i="6"/>
  <c r="T181" i="6" s="1"/>
  <c r="Q182" i="6"/>
  <c r="S182" i="6" s="1"/>
  <c r="Q183" i="6"/>
  <c r="S183" i="6" s="1"/>
  <c r="Q184" i="6"/>
  <c r="T184" i="6" s="1"/>
  <c r="Q185" i="6"/>
  <c r="S185" i="6" s="1"/>
  <c r="Q188" i="6"/>
  <c r="S188" i="6" s="1"/>
  <c r="Q189" i="6"/>
  <c r="S189" i="6" s="1"/>
  <c r="Q192" i="6"/>
  <c r="S192" i="6" s="1"/>
  <c r="Q193" i="6"/>
  <c r="T193" i="6" s="1"/>
  <c r="Q196" i="6"/>
  <c r="S196" i="6" s="1"/>
  <c r="Q197" i="6"/>
  <c r="S197" i="6" s="1"/>
  <c r="Q198" i="6"/>
  <c r="S198" i="6" s="1"/>
  <c r="Q199" i="6"/>
  <c r="T199" i="6" s="1"/>
  <c r="Q200" i="6"/>
  <c r="S200" i="6" s="1"/>
  <c r="Q203" i="6"/>
  <c r="S203" i="6" s="1"/>
  <c r="Q204" i="6"/>
  <c r="S204" i="6" s="1"/>
  <c r="Q207" i="6"/>
  <c r="S207" i="6" s="1"/>
  <c r="Q208" i="6"/>
  <c r="S208" i="6" s="1"/>
  <c r="Q209" i="6"/>
  <c r="S209" i="6" s="1"/>
  <c r="Q210" i="6"/>
  <c r="S210" i="6" s="1"/>
  <c r="Q211" i="6"/>
  <c r="S211" i="6" s="1"/>
  <c r="Q212" i="6"/>
  <c r="S212" i="6" s="1"/>
  <c r="Q215" i="6"/>
  <c r="S215" i="6" s="1"/>
  <c r="Q216" i="6"/>
  <c r="S216" i="6" s="1"/>
  <c r="Q217" i="6"/>
  <c r="S217" i="6" s="1"/>
  <c r="Q220" i="6"/>
  <c r="T220" i="6" s="1"/>
  <c r="Q221" i="6"/>
  <c r="S221" i="6" s="1"/>
  <c r="Q222" i="6"/>
  <c r="S222" i="6" s="1"/>
  <c r="Q223" i="6"/>
  <c r="S223" i="6" s="1"/>
  <c r="Q224" i="6"/>
  <c r="S224" i="6" s="1"/>
  <c r="Q227" i="6"/>
  <c r="Q228" i="6"/>
  <c r="S228" i="6" s="1"/>
  <c r="Q229" i="6"/>
  <c r="S229" i="6" s="1"/>
  <c r="Q9" i="6"/>
  <c r="T9" i="6" s="1"/>
  <c r="Q10" i="6"/>
  <c r="S10" i="6" s="1"/>
  <c r="Q13" i="6"/>
  <c r="S13" i="6" s="1"/>
  <c r="Q14" i="6"/>
  <c r="Q15" i="6"/>
  <c r="T15" i="6" s="1"/>
  <c r="Q16" i="6"/>
  <c r="S16" i="6" s="1"/>
  <c r="Q17" i="6"/>
  <c r="Q18" i="6"/>
  <c r="T18" i="6" s="1"/>
  <c r="Q19" i="6"/>
  <c r="S19" i="6" s="1"/>
  <c r="Q20" i="6"/>
  <c r="Q22" i="6"/>
  <c r="S22" i="6" s="1"/>
  <c r="Q23" i="6"/>
  <c r="Q24" i="6"/>
  <c r="T24" i="6" s="1"/>
  <c r="Q25" i="6"/>
  <c r="S25" i="6" s="1"/>
  <c r="Q26" i="6"/>
  <c r="S26" i="6" s="1"/>
  <c r="Q27" i="6"/>
  <c r="Q28" i="6"/>
  <c r="S28" i="6" s="1"/>
  <c r="Q31" i="6"/>
  <c r="S31" i="6" s="1"/>
  <c r="Q32" i="6"/>
  <c r="Q33" i="6"/>
  <c r="Q34" i="6"/>
  <c r="S34" i="6" s="1"/>
  <c r="Q35" i="6"/>
  <c r="Q36" i="6"/>
  <c r="S36" i="6" s="1"/>
  <c r="Q37" i="6"/>
  <c r="S37" i="6" s="1"/>
  <c r="Q38" i="6"/>
  <c r="Q39" i="6"/>
  <c r="Q40" i="6"/>
  <c r="S40" i="6" s="1"/>
  <c r="Q41" i="6"/>
  <c r="Q44" i="6"/>
  <c r="Q45" i="6"/>
  <c r="T45" i="6" s="1"/>
  <c r="Q48" i="6"/>
  <c r="S48" i="6" s="1"/>
  <c r="H22" i="2" l="1"/>
  <c r="T37" i="6"/>
  <c r="T207" i="6"/>
  <c r="T171" i="6"/>
  <c r="T139" i="6"/>
  <c r="T36" i="6"/>
  <c r="T228" i="6"/>
  <c r="T192" i="6"/>
  <c r="T163" i="6"/>
  <c r="T134" i="6"/>
  <c r="T72" i="6"/>
  <c r="T25" i="6"/>
  <c r="T189" i="6"/>
  <c r="T114" i="6"/>
  <c r="T71" i="6"/>
  <c r="S18" i="6"/>
  <c r="T217" i="6"/>
  <c r="T149" i="6"/>
  <c r="T102" i="6"/>
  <c r="T70" i="6"/>
  <c r="T10" i="6"/>
  <c r="T196" i="6"/>
  <c r="T56" i="6"/>
  <c r="T204" i="6"/>
  <c r="T158" i="6"/>
  <c r="T128" i="6"/>
  <c r="T16" i="6"/>
  <c r="T222" i="6"/>
  <c r="T212" i="6"/>
  <c r="T203" i="6"/>
  <c r="T180" i="6"/>
  <c r="T168" i="6"/>
  <c r="T157" i="6"/>
  <c r="T126" i="6"/>
  <c r="T109" i="6"/>
  <c r="T92" i="6"/>
  <c r="T80" i="6"/>
  <c r="S24" i="6"/>
  <c r="S15" i="6"/>
  <c r="S220" i="6"/>
  <c r="T211" i="6"/>
  <c r="T200" i="6"/>
  <c r="T188" i="6"/>
  <c r="T177" i="6"/>
  <c r="T164" i="6"/>
  <c r="S136" i="6"/>
  <c r="T123" i="6"/>
  <c r="T90" i="6"/>
  <c r="T77" i="6"/>
  <c r="T68" i="6"/>
  <c r="T48" i="6"/>
  <c r="T34" i="6"/>
  <c r="T22" i="6"/>
  <c r="T13" i="6"/>
  <c r="T85" i="6"/>
  <c r="T229" i="6"/>
  <c r="T198" i="6"/>
  <c r="S184" i="6"/>
  <c r="T176" i="6"/>
  <c r="T152" i="6"/>
  <c r="T142" i="6"/>
  <c r="T122" i="6"/>
  <c r="T87" i="6"/>
  <c r="T66" i="6"/>
  <c r="T31" i="6"/>
  <c r="T19" i="6"/>
  <c r="T210" i="6"/>
  <c r="T197" i="6"/>
  <c r="T182" i="6"/>
  <c r="T150" i="6"/>
  <c r="T140" i="6"/>
  <c r="T132" i="6"/>
  <c r="T116" i="6"/>
  <c r="T99" i="6"/>
  <c r="T86" i="6"/>
  <c r="T73" i="6"/>
  <c r="T60" i="6"/>
  <c r="T40" i="6"/>
  <c r="T28" i="6"/>
  <c r="S9" i="6"/>
  <c r="T129" i="6"/>
  <c r="T110" i="6"/>
  <c r="T54" i="6"/>
  <c r="S227" i="6"/>
  <c r="T227" i="6"/>
  <c r="T17" i="6"/>
  <c r="S17" i="6"/>
  <c r="S178" i="6"/>
  <c r="T178" i="6"/>
  <c r="S133" i="6"/>
  <c r="T133" i="6"/>
  <c r="T67" i="6"/>
  <c r="T59" i="6"/>
  <c r="T41" i="6"/>
  <c r="S41" i="6"/>
  <c r="S199" i="6"/>
  <c r="T113" i="6"/>
  <c r="T27" i="6"/>
  <c r="S27" i="6"/>
  <c r="S193" i="6"/>
  <c r="T167" i="6"/>
  <c r="T154" i="6"/>
  <c r="T118" i="6"/>
  <c r="T105" i="6"/>
  <c r="T39" i="6"/>
  <c r="S39" i="6"/>
  <c r="T33" i="6"/>
  <c r="S33" i="6"/>
  <c r="T20" i="6"/>
  <c r="S20" i="6"/>
  <c r="T14" i="6"/>
  <c r="S14" i="6"/>
  <c r="S115" i="6"/>
  <c r="T115" i="6"/>
  <c r="S93" i="6"/>
  <c r="T93" i="6"/>
  <c r="T61" i="6"/>
  <c r="S61" i="6"/>
  <c r="T208" i="6"/>
  <c r="T185" i="6"/>
  <c r="T172" i="6"/>
  <c r="T125" i="6"/>
  <c r="T82" i="6"/>
  <c r="T26" i="6"/>
  <c r="S151" i="6"/>
  <c r="T151" i="6"/>
  <c r="T106" i="6"/>
  <c r="S106" i="6"/>
  <c r="S75" i="6"/>
  <c r="T75" i="6"/>
  <c r="T179" i="6"/>
  <c r="T159" i="6"/>
  <c r="T153" i="6"/>
  <c r="T141" i="6"/>
  <c r="T69" i="6"/>
  <c r="T63" i="6"/>
  <c r="T23" i="6"/>
  <c r="S23" i="6"/>
  <c r="S89" i="6"/>
  <c r="T89" i="6"/>
  <c r="T121" i="6"/>
  <c r="T35" i="6"/>
  <c r="S35" i="6"/>
  <c r="S101" i="6"/>
  <c r="T101" i="6"/>
  <c r="S88" i="6"/>
  <c r="T88" i="6"/>
  <c r="T221" i="6"/>
  <c r="T32" i="6"/>
  <c r="S32" i="6"/>
  <c r="T223" i="6"/>
  <c r="T183" i="6"/>
  <c r="T97" i="6"/>
  <c r="T44" i="6"/>
  <c r="S44" i="6"/>
  <c r="T51" i="6"/>
  <c r="S51" i="6"/>
  <c r="T209" i="6"/>
  <c r="S124" i="6"/>
  <c r="S45" i="6"/>
  <c r="T38" i="6"/>
  <c r="S38" i="6"/>
  <c r="G22" i="2"/>
  <c r="I22" i="2"/>
  <c r="R235" i="2"/>
  <c r="Q235" i="2"/>
  <c r="P235" i="2"/>
  <c r="N235" i="2"/>
  <c r="C33" i="3"/>
  <c r="F33" i="3"/>
  <c r="C35" i="2"/>
  <c r="F35" i="2"/>
  <c r="F40" i="3" l="1"/>
  <c r="E40" i="3"/>
  <c r="D40" i="3"/>
  <c r="C40" i="3"/>
  <c r="D42" i="2"/>
  <c r="E42" i="2"/>
  <c r="F42" i="2"/>
  <c r="C42" i="2"/>
  <c r="D16" i="2"/>
  <c r="E16" i="2"/>
  <c r="F16" i="2"/>
  <c r="M16" i="2" s="1"/>
  <c r="C16" i="2"/>
  <c r="Y16" i="2"/>
  <c r="X16" i="2"/>
  <c r="W16" i="2"/>
  <c r="W198" i="5"/>
  <c r="W8" i="3"/>
  <c r="W9" i="3"/>
  <c r="W10" i="3"/>
  <c r="W12" i="3"/>
  <c r="W13" i="3"/>
  <c r="W14" i="3"/>
  <c r="W15" i="3"/>
  <c r="W16" i="3"/>
  <c r="W17" i="3"/>
  <c r="W18" i="3"/>
  <c r="W19" i="3"/>
  <c r="W20" i="3"/>
  <c r="W24" i="3"/>
  <c r="W25" i="3"/>
  <c r="W26" i="3"/>
  <c r="W27" i="3"/>
  <c r="W28" i="3"/>
  <c r="W29" i="3"/>
  <c r="W33" i="3"/>
  <c r="W34" i="3"/>
  <c r="W35" i="3"/>
  <c r="W36" i="3"/>
  <c r="W37" i="3"/>
  <c r="W38" i="3"/>
  <c r="W39" i="3"/>
  <c r="W40" i="3"/>
  <c r="W44" i="3"/>
  <c r="W46" i="3"/>
  <c r="W47" i="3"/>
  <c r="W48" i="3"/>
  <c r="W50" i="3"/>
  <c r="W51" i="3"/>
  <c r="W52" i="3"/>
  <c r="W53" i="3"/>
  <c r="W54" i="3"/>
  <c r="W56" i="3"/>
  <c r="W57" i="3"/>
  <c r="W58" i="3"/>
  <c r="W59" i="3"/>
  <c r="W61" i="3"/>
  <c r="W62" i="3"/>
  <c r="W63" i="3"/>
  <c r="W64" i="3"/>
  <c r="W65" i="3"/>
  <c r="W66" i="3"/>
  <c r="W68" i="3"/>
  <c r="W69" i="3"/>
  <c r="W70" i="3"/>
  <c r="W71" i="3"/>
  <c r="W72" i="3"/>
  <c r="W73" i="3"/>
  <c r="W74" i="3"/>
  <c r="W76" i="3"/>
  <c r="W77" i="3"/>
  <c r="W78" i="3"/>
  <c r="W79" i="3"/>
  <c r="W82" i="3"/>
  <c r="W83" i="3"/>
  <c r="W84" i="3"/>
  <c r="W85" i="3"/>
  <c r="W87" i="3"/>
  <c r="W88" i="3"/>
  <c r="W89" i="3"/>
  <c r="W90" i="3"/>
  <c r="W91" i="3"/>
  <c r="W93" i="3"/>
  <c r="W94" i="3"/>
  <c r="W95" i="3"/>
  <c r="W96" i="3"/>
  <c r="W98" i="3"/>
  <c r="W99" i="3"/>
  <c r="W100" i="3"/>
  <c r="W101" i="3"/>
  <c r="W102" i="3"/>
  <c r="W103" i="3"/>
  <c r="W104" i="3"/>
  <c r="W105" i="3"/>
  <c r="W107" i="3"/>
  <c r="W108" i="3"/>
  <c r="W109" i="3"/>
  <c r="W111" i="3"/>
  <c r="W112" i="3"/>
  <c r="W113" i="3"/>
  <c r="W115" i="3"/>
  <c r="W116" i="3"/>
  <c r="W117" i="3"/>
  <c r="W118" i="3"/>
  <c r="W119" i="3"/>
  <c r="W120" i="3"/>
  <c r="W121" i="3"/>
  <c r="W123" i="3"/>
  <c r="W124" i="3"/>
  <c r="W125" i="3"/>
  <c r="W126" i="3"/>
  <c r="W127" i="3"/>
  <c r="W128" i="3"/>
  <c r="W129" i="3"/>
  <c r="W130" i="3"/>
  <c r="W131" i="3"/>
  <c r="W132" i="3"/>
  <c r="W134" i="3"/>
  <c r="W135" i="3"/>
  <c r="W136" i="3"/>
  <c r="W137" i="3"/>
  <c r="W138" i="3"/>
  <c r="W139" i="3"/>
  <c r="W141" i="3"/>
  <c r="W142" i="3"/>
  <c r="W143" i="3"/>
  <c r="W144" i="3"/>
  <c r="W145" i="3"/>
  <c r="W147" i="3"/>
  <c r="W148" i="3"/>
  <c r="W149" i="3"/>
  <c r="W151" i="3"/>
  <c r="W152" i="3"/>
  <c r="W153" i="3"/>
  <c r="W154" i="3"/>
  <c r="W155" i="3"/>
  <c r="W156" i="3"/>
  <c r="W157" i="3"/>
  <c r="W159" i="3"/>
  <c r="W160" i="3"/>
  <c r="W161" i="3"/>
  <c r="W162" i="3"/>
  <c r="W164" i="3"/>
  <c r="W165" i="3"/>
  <c r="W166" i="3"/>
  <c r="W167" i="3"/>
  <c r="W169" i="3"/>
  <c r="W170" i="3"/>
  <c r="W171" i="3"/>
  <c r="W173" i="3"/>
  <c r="W174" i="3"/>
  <c r="W175" i="3"/>
  <c r="W177" i="3"/>
  <c r="W178" i="3"/>
  <c r="W179" i="3"/>
  <c r="W180" i="3"/>
  <c r="W181" i="3"/>
  <c r="W182" i="3"/>
  <c r="W183" i="3"/>
  <c r="W184" i="3"/>
  <c r="W185" i="3"/>
  <c r="W186" i="3"/>
  <c r="W187" i="3"/>
  <c r="W190" i="3"/>
  <c r="W191" i="3"/>
  <c r="W192" i="3"/>
  <c r="W194" i="3"/>
  <c r="W195" i="3"/>
  <c r="W196" i="3"/>
  <c r="W198" i="3"/>
  <c r="W199" i="3"/>
  <c r="W200" i="3"/>
  <c r="W201" i="3"/>
  <c r="W202" i="3"/>
  <c r="W203" i="3"/>
  <c r="W205" i="3"/>
  <c r="W206" i="3"/>
  <c r="W207" i="3"/>
  <c r="W209" i="3"/>
  <c r="W210" i="3"/>
  <c r="W211" i="3"/>
  <c r="W212" i="3"/>
  <c r="W213" i="3"/>
  <c r="W217" i="3"/>
  <c r="W218" i="3"/>
  <c r="W219" i="3"/>
  <c r="W220" i="3"/>
  <c r="W222" i="3"/>
  <c r="W223" i="3"/>
  <c r="W224" i="3"/>
  <c r="W225" i="3"/>
  <c r="W226" i="3"/>
  <c r="W227" i="3"/>
  <c r="W229" i="3"/>
  <c r="W230" i="3"/>
  <c r="W231" i="3"/>
  <c r="W232" i="3"/>
  <c r="W233" i="3"/>
  <c r="W215" i="3"/>
  <c r="W9" i="2"/>
  <c r="W10" i="2"/>
  <c r="W12" i="2"/>
  <c r="W13" i="2"/>
  <c r="W14" i="2"/>
  <c r="W15" i="2"/>
  <c r="W19" i="2"/>
  <c r="W20" i="2"/>
  <c r="W21" i="2"/>
  <c r="W22" i="2"/>
  <c r="W26" i="2"/>
  <c r="W27" i="2"/>
  <c r="W28" i="2"/>
  <c r="W29" i="2"/>
  <c r="W30" i="2"/>
  <c r="W31" i="2"/>
  <c r="W35" i="2"/>
  <c r="W36" i="2"/>
  <c r="W37" i="2"/>
  <c r="W38" i="2"/>
  <c r="W39" i="2"/>
  <c r="W40" i="2"/>
  <c r="W41" i="2"/>
  <c r="W42" i="2"/>
  <c r="W46" i="2"/>
  <c r="W48" i="2"/>
  <c r="W49" i="2"/>
  <c r="W50" i="2"/>
  <c r="W52" i="2"/>
  <c r="W53" i="2"/>
  <c r="W54" i="2"/>
  <c r="W55" i="2"/>
  <c r="W56" i="2"/>
  <c r="W58" i="2"/>
  <c r="W59" i="2"/>
  <c r="W60" i="2"/>
  <c r="W61" i="2"/>
  <c r="W63" i="2"/>
  <c r="W64" i="2"/>
  <c r="W65" i="2"/>
  <c r="W66" i="2"/>
  <c r="W67" i="2"/>
  <c r="W68" i="2"/>
  <c r="W70" i="2"/>
  <c r="W71" i="2"/>
  <c r="W72" i="2"/>
  <c r="W73" i="2"/>
  <c r="W74" i="2"/>
  <c r="W75" i="2"/>
  <c r="W76" i="2"/>
  <c r="W78" i="2"/>
  <c r="W79" i="2"/>
  <c r="W80" i="2"/>
  <c r="W81" i="2"/>
  <c r="W84" i="2"/>
  <c r="W85" i="2"/>
  <c r="W86" i="2"/>
  <c r="W87" i="2"/>
  <c r="W89" i="2"/>
  <c r="W90" i="2"/>
  <c r="W91" i="2"/>
  <c r="W92" i="2"/>
  <c r="W93" i="2"/>
  <c r="W94" i="2"/>
  <c r="W95" i="2"/>
  <c r="W96" i="2"/>
  <c r="W97" i="2"/>
  <c r="W98" i="2"/>
  <c r="W100" i="2"/>
  <c r="W101" i="2"/>
  <c r="W102" i="2"/>
  <c r="W103" i="2"/>
  <c r="W104" i="2"/>
  <c r="W105" i="2"/>
  <c r="W106" i="2"/>
  <c r="W107" i="2"/>
  <c r="W109" i="2"/>
  <c r="W110" i="2"/>
  <c r="W111" i="2"/>
  <c r="W113" i="2"/>
  <c r="W114" i="2"/>
  <c r="W115" i="2"/>
  <c r="W117" i="2"/>
  <c r="W118" i="2"/>
  <c r="W119" i="2"/>
  <c r="W120" i="2"/>
  <c r="W121" i="2"/>
  <c r="W122" i="2"/>
  <c r="W123" i="2"/>
  <c r="W125" i="2"/>
  <c r="W126" i="2"/>
  <c r="W127" i="2"/>
  <c r="W128" i="2"/>
  <c r="W129" i="2"/>
  <c r="W130" i="2"/>
  <c r="W131" i="2"/>
  <c r="W132" i="2"/>
  <c r="W133" i="2"/>
  <c r="W134" i="2"/>
  <c r="W136" i="2"/>
  <c r="W137" i="2"/>
  <c r="W139" i="2"/>
  <c r="W140" i="2"/>
  <c r="W141" i="2"/>
  <c r="W143" i="2"/>
  <c r="W144" i="2"/>
  <c r="W145" i="2"/>
  <c r="W146" i="2"/>
  <c r="W147" i="2"/>
  <c r="W149" i="2"/>
  <c r="W150" i="2"/>
  <c r="W151" i="2"/>
  <c r="W153" i="2"/>
  <c r="W154" i="2"/>
  <c r="W155" i="2"/>
  <c r="W156" i="2"/>
  <c r="W157" i="2"/>
  <c r="W158" i="2"/>
  <c r="W159" i="2"/>
  <c r="W161" i="2"/>
  <c r="W162" i="2"/>
  <c r="W163" i="2"/>
  <c r="W164" i="2"/>
  <c r="W166" i="2"/>
  <c r="W167" i="2"/>
  <c r="W168" i="2"/>
  <c r="W169" i="2"/>
  <c r="W171" i="2"/>
  <c r="W172" i="2"/>
  <c r="W173" i="2"/>
  <c r="W175" i="2"/>
  <c r="W176" i="2"/>
  <c r="W177" i="2"/>
  <c r="W179" i="2"/>
  <c r="W180" i="2"/>
  <c r="W182" i="2"/>
  <c r="W183" i="2"/>
  <c r="W184" i="2"/>
  <c r="W185" i="2"/>
  <c r="W186" i="2"/>
  <c r="W187" i="2"/>
  <c r="W188" i="2"/>
  <c r="W189" i="2"/>
  <c r="W192" i="2"/>
  <c r="W193" i="2"/>
  <c r="W194" i="2"/>
  <c r="W196" i="2"/>
  <c r="W197" i="2"/>
  <c r="W198" i="2"/>
  <c r="W200" i="2"/>
  <c r="W201" i="2"/>
  <c r="W202" i="2"/>
  <c r="W203" i="2"/>
  <c r="W204" i="2"/>
  <c r="W205" i="2"/>
  <c r="W207" i="2"/>
  <c r="W208" i="2"/>
  <c r="W209" i="2"/>
  <c r="W211" i="2"/>
  <c r="W212" i="2"/>
  <c r="W213" i="2"/>
  <c r="W214" i="2"/>
  <c r="W215" i="2"/>
  <c r="W219" i="2"/>
  <c r="W220" i="2"/>
  <c r="W221" i="2"/>
  <c r="W222" i="2"/>
  <c r="W224" i="2"/>
  <c r="W225" i="2"/>
  <c r="W226" i="2"/>
  <c r="W227" i="2"/>
  <c r="W228" i="2"/>
  <c r="W229" i="2"/>
  <c r="W231" i="2"/>
  <c r="W232" i="2"/>
  <c r="W233" i="2"/>
  <c r="W234" i="2"/>
  <c r="W235" i="2"/>
  <c r="W217" i="2"/>
  <c r="T16" i="2" l="1"/>
  <c r="U16" i="2" s="1"/>
  <c r="V16" i="2" s="1"/>
  <c r="E230" i="6"/>
  <c r="D230" i="6"/>
  <c r="I229" i="6"/>
  <c r="H229" i="6"/>
  <c r="G229" i="6"/>
  <c r="I228" i="6"/>
  <c r="H228" i="6"/>
  <c r="G228" i="6"/>
  <c r="I227" i="6"/>
  <c r="H227" i="6"/>
  <c r="G227" i="6"/>
  <c r="F226" i="6"/>
  <c r="C226" i="6"/>
  <c r="H226" i="6" s="1"/>
  <c r="C225" i="6"/>
  <c r="G225" i="6" s="1"/>
  <c r="I224" i="6"/>
  <c r="H224" i="6"/>
  <c r="G224" i="6"/>
  <c r="I223" i="6"/>
  <c r="H223" i="6"/>
  <c r="G223" i="6"/>
  <c r="I222" i="6"/>
  <c r="H222" i="6"/>
  <c r="G222" i="6"/>
  <c r="I221" i="6"/>
  <c r="H221" i="6"/>
  <c r="G221" i="6"/>
  <c r="I220" i="6"/>
  <c r="H220" i="6"/>
  <c r="G220" i="6"/>
  <c r="F219" i="6"/>
  <c r="C219" i="6"/>
  <c r="I219" i="6" s="1"/>
  <c r="F218" i="6"/>
  <c r="I217" i="6"/>
  <c r="H217" i="6"/>
  <c r="G217" i="6"/>
  <c r="I216" i="6"/>
  <c r="H216" i="6"/>
  <c r="G216" i="6"/>
  <c r="I215" i="6"/>
  <c r="H215" i="6"/>
  <c r="G215" i="6"/>
  <c r="H214" i="6"/>
  <c r="G214" i="6"/>
  <c r="F214" i="6"/>
  <c r="C214" i="6"/>
  <c r="C213" i="6"/>
  <c r="H213" i="6" s="1"/>
  <c r="I212" i="6"/>
  <c r="H212" i="6"/>
  <c r="G212" i="6"/>
  <c r="I211" i="6"/>
  <c r="H211" i="6"/>
  <c r="G211" i="6"/>
  <c r="I210" i="6"/>
  <c r="H210" i="6"/>
  <c r="G210" i="6"/>
  <c r="I209" i="6"/>
  <c r="H209" i="6"/>
  <c r="G209" i="6"/>
  <c r="I208" i="6"/>
  <c r="H208" i="6"/>
  <c r="G208" i="6"/>
  <c r="I207" i="6"/>
  <c r="H207" i="6"/>
  <c r="G207" i="6"/>
  <c r="F206" i="6"/>
  <c r="C206" i="6"/>
  <c r="H206" i="6" s="1"/>
  <c r="I204" i="6"/>
  <c r="H204" i="6"/>
  <c r="G204" i="6"/>
  <c r="I203" i="6"/>
  <c r="H203" i="6"/>
  <c r="G203" i="6"/>
  <c r="H202" i="6"/>
  <c r="F202" i="6"/>
  <c r="I202" i="6" s="1"/>
  <c r="C202" i="6"/>
  <c r="C201" i="6" s="1"/>
  <c r="I200" i="6"/>
  <c r="H200" i="6"/>
  <c r="G200" i="6"/>
  <c r="I199" i="6"/>
  <c r="H199" i="6"/>
  <c r="G199" i="6"/>
  <c r="I198" i="6"/>
  <c r="H198" i="6"/>
  <c r="G198" i="6"/>
  <c r="I197" i="6"/>
  <c r="H197" i="6"/>
  <c r="G197" i="6"/>
  <c r="I196" i="6"/>
  <c r="H196" i="6"/>
  <c r="G196" i="6"/>
  <c r="F195" i="6"/>
  <c r="C195" i="6"/>
  <c r="G195" i="6" s="1"/>
  <c r="I193" i="6"/>
  <c r="H193" i="6"/>
  <c r="G193" i="6"/>
  <c r="I192" i="6"/>
  <c r="H192" i="6"/>
  <c r="G192" i="6"/>
  <c r="G191" i="6"/>
  <c r="F191" i="6"/>
  <c r="F190" i="6" s="1"/>
  <c r="C191" i="6"/>
  <c r="H191" i="6" s="1"/>
  <c r="I189" i="6"/>
  <c r="H189" i="6"/>
  <c r="G189" i="6"/>
  <c r="I188" i="6"/>
  <c r="H188" i="6"/>
  <c r="G188" i="6"/>
  <c r="F187" i="6"/>
  <c r="F186" i="6" s="1"/>
  <c r="C187" i="6"/>
  <c r="I185" i="6"/>
  <c r="H185" i="6"/>
  <c r="G185" i="6"/>
  <c r="I184" i="6"/>
  <c r="H184" i="6"/>
  <c r="G184" i="6"/>
  <c r="I183" i="6"/>
  <c r="H183" i="6"/>
  <c r="G183" i="6"/>
  <c r="I182" i="6"/>
  <c r="H182" i="6"/>
  <c r="G182" i="6"/>
  <c r="I181" i="6"/>
  <c r="H181" i="6"/>
  <c r="G181" i="6"/>
  <c r="I180" i="6"/>
  <c r="H180" i="6"/>
  <c r="G180" i="6"/>
  <c r="I179" i="6"/>
  <c r="H179" i="6"/>
  <c r="G179" i="6"/>
  <c r="I178" i="6"/>
  <c r="H178" i="6"/>
  <c r="G178" i="6"/>
  <c r="I177" i="6"/>
  <c r="H177" i="6"/>
  <c r="G177" i="6"/>
  <c r="I176" i="6"/>
  <c r="H176" i="6"/>
  <c r="G176" i="6"/>
  <c r="I175" i="6"/>
  <c r="H175" i="6"/>
  <c r="G175" i="6"/>
  <c r="H174" i="6"/>
  <c r="G174" i="6"/>
  <c r="F174" i="6"/>
  <c r="C174" i="6"/>
  <c r="C173" i="6"/>
  <c r="H173" i="6" s="1"/>
  <c r="I172" i="6"/>
  <c r="H172" i="6"/>
  <c r="G172" i="6"/>
  <c r="I171" i="6"/>
  <c r="H171" i="6"/>
  <c r="G171" i="6"/>
  <c r="F170" i="6"/>
  <c r="C170" i="6"/>
  <c r="G170" i="6" s="1"/>
  <c r="I168" i="6"/>
  <c r="H168" i="6"/>
  <c r="G168" i="6"/>
  <c r="I167" i="6"/>
  <c r="H167" i="6"/>
  <c r="G167" i="6"/>
  <c r="F166" i="6"/>
  <c r="C166" i="6"/>
  <c r="C165" i="6" s="1"/>
  <c r="I164" i="6"/>
  <c r="H164" i="6"/>
  <c r="G164" i="6"/>
  <c r="I163" i="6"/>
  <c r="H163" i="6"/>
  <c r="G163" i="6"/>
  <c r="I162" i="6"/>
  <c r="H162" i="6"/>
  <c r="G162" i="6"/>
  <c r="F161" i="6"/>
  <c r="C161" i="6"/>
  <c r="G161" i="6" s="1"/>
  <c r="I159" i="6"/>
  <c r="H159" i="6"/>
  <c r="G159" i="6"/>
  <c r="I158" i="6"/>
  <c r="H158" i="6"/>
  <c r="G158" i="6"/>
  <c r="I157" i="6"/>
  <c r="H157" i="6"/>
  <c r="G157" i="6"/>
  <c r="F156" i="6"/>
  <c r="C156" i="6"/>
  <c r="H156" i="6" s="1"/>
  <c r="C155" i="6"/>
  <c r="G155" i="6" s="1"/>
  <c r="I154" i="6"/>
  <c r="H154" i="6"/>
  <c r="G154" i="6"/>
  <c r="I153" i="6"/>
  <c r="H153" i="6"/>
  <c r="G153" i="6"/>
  <c r="I152" i="6"/>
  <c r="H152" i="6"/>
  <c r="G152" i="6"/>
  <c r="I151" i="6"/>
  <c r="H151" i="6"/>
  <c r="G151" i="6"/>
  <c r="I150" i="6"/>
  <c r="H150" i="6"/>
  <c r="G150" i="6"/>
  <c r="I149" i="6"/>
  <c r="H149" i="6"/>
  <c r="G149" i="6"/>
  <c r="F148" i="6"/>
  <c r="C148" i="6"/>
  <c r="C147" i="6" s="1"/>
  <c r="I146" i="6"/>
  <c r="H146" i="6"/>
  <c r="G146" i="6"/>
  <c r="I145" i="6"/>
  <c r="H145" i="6"/>
  <c r="G145" i="6"/>
  <c r="H144" i="6"/>
  <c r="G144" i="6"/>
  <c r="F144" i="6"/>
  <c r="C144" i="6"/>
  <c r="C143" i="6" s="1"/>
  <c r="H143" i="6" s="1"/>
  <c r="I142" i="6"/>
  <c r="H142" i="6"/>
  <c r="G142" i="6"/>
  <c r="I141" i="6"/>
  <c r="H141" i="6"/>
  <c r="G141" i="6"/>
  <c r="I140" i="6"/>
  <c r="H140" i="6"/>
  <c r="G140" i="6"/>
  <c r="I139" i="6"/>
  <c r="H139" i="6"/>
  <c r="G139" i="6"/>
  <c r="H138" i="6"/>
  <c r="G138" i="6"/>
  <c r="F138" i="6"/>
  <c r="I138" i="6" s="1"/>
  <c r="C138" i="6"/>
  <c r="C137" i="6"/>
  <c r="G137" i="6" s="1"/>
  <c r="I136" i="6"/>
  <c r="H136" i="6"/>
  <c r="G136" i="6"/>
  <c r="G135" i="6"/>
  <c r="F135" i="6"/>
  <c r="C135" i="6"/>
  <c r="I135" i="6" s="1"/>
  <c r="I134" i="6"/>
  <c r="H134" i="6"/>
  <c r="G134" i="6"/>
  <c r="I133" i="6"/>
  <c r="H133" i="6"/>
  <c r="G133" i="6"/>
  <c r="I132" i="6"/>
  <c r="H132" i="6"/>
  <c r="G132" i="6"/>
  <c r="I131" i="6"/>
  <c r="F131" i="6"/>
  <c r="F130" i="6" s="1"/>
  <c r="C131" i="6"/>
  <c r="H131" i="6" s="1"/>
  <c r="I129" i="6"/>
  <c r="H129" i="6"/>
  <c r="G129" i="6"/>
  <c r="I128" i="6"/>
  <c r="H128" i="6"/>
  <c r="G128" i="6"/>
  <c r="F127" i="6"/>
  <c r="C127" i="6"/>
  <c r="C119" i="6" s="1"/>
  <c r="G119" i="6" s="1"/>
  <c r="I126" i="6"/>
  <c r="H126" i="6"/>
  <c r="G126" i="6"/>
  <c r="I125" i="6"/>
  <c r="H125" i="6"/>
  <c r="G125" i="6"/>
  <c r="I124" i="6"/>
  <c r="H124" i="6"/>
  <c r="G124" i="6"/>
  <c r="I123" i="6"/>
  <c r="H123" i="6"/>
  <c r="G123" i="6"/>
  <c r="I122" i="6"/>
  <c r="H122" i="6"/>
  <c r="G122" i="6"/>
  <c r="I121" i="6"/>
  <c r="H121" i="6"/>
  <c r="G121" i="6"/>
  <c r="F120" i="6"/>
  <c r="C120" i="6"/>
  <c r="H120" i="6" s="1"/>
  <c r="I118" i="6"/>
  <c r="H118" i="6"/>
  <c r="G118" i="6"/>
  <c r="F117" i="6"/>
  <c r="C117" i="6"/>
  <c r="I116" i="6"/>
  <c r="H116" i="6"/>
  <c r="G116" i="6"/>
  <c r="I115" i="6"/>
  <c r="H115" i="6"/>
  <c r="G115" i="6"/>
  <c r="I114" i="6"/>
  <c r="H114" i="6"/>
  <c r="G114" i="6"/>
  <c r="I113" i="6"/>
  <c r="H113" i="6"/>
  <c r="G113" i="6"/>
  <c r="G112" i="6"/>
  <c r="F112" i="6"/>
  <c r="C112" i="6"/>
  <c r="H112" i="6" s="1"/>
  <c r="I110" i="6"/>
  <c r="H110" i="6"/>
  <c r="G110" i="6"/>
  <c r="I109" i="6"/>
  <c r="H109" i="6"/>
  <c r="G109" i="6"/>
  <c r="H108" i="6"/>
  <c r="F108" i="6"/>
  <c r="C108" i="6"/>
  <c r="C107" i="6" s="1"/>
  <c r="I106" i="6"/>
  <c r="H106" i="6"/>
  <c r="G106" i="6"/>
  <c r="I105" i="6"/>
  <c r="H105" i="6"/>
  <c r="G105" i="6"/>
  <c r="F104" i="6"/>
  <c r="C104" i="6"/>
  <c r="C103" i="6" s="1"/>
  <c r="I102" i="6"/>
  <c r="H102" i="6"/>
  <c r="G102" i="6"/>
  <c r="I101" i="6"/>
  <c r="H101" i="6"/>
  <c r="G101" i="6"/>
  <c r="F100" i="6"/>
  <c r="C100" i="6"/>
  <c r="H100" i="6" s="1"/>
  <c r="I99" i="6"/>
  <c r="H99" i="6"/>
  <c r="G99" i="6"/>
  <c r="I98" i="6"/>
  <c r="H98" i="6"/>
  <c r="G98" i="6"/>
  <c r="I97" i="6"/>
  <c r="H97" i="6"/>
  <c r="G97" i="6"/>
  <c r="I96" i="6"/>
  <c r="H96" i="6"/>
  <c r="G96" i="6"/>
  <c r="F95" i="6"/>
  <c r="C95" i="6"/>
  <c r="G95" i="6" s="1"/>
  <c r="I93" i="6"/>
  <c r="H93" i="6"/>
  <c r="G93" i="6"/>
  <c r="I92" i="6"/>
  <c r="H92" i="6"/>
  <c r="G92" i="6"/>
  <c r="F91" i="6"/>
  <c r="I91" i="6" s="1"/>
  <c r="C91" i="6"/>
  <c r="H91" i="6" s="1"/>
  <c r="I90" i="6"/>
  <c r="H90" i="6"/>
  <c r="G90" i="6"/>
  <c r="I89" i="6"/>
  <c r="H89" i="6"/>
  <c r="G89" i="6"/>
  <c r="I88" i="6"/>
  <c r="H88" i="6"/>
  <c r="G88" i="6"/>
  <c r="I87" i="6"/>
  <c r="H87" i="6"/>
  <c r="G87" i="6"/>
  <c r="I86" i="6"/>
  <c r="H86" i="6"/>
  <c r="G86" i="6"/>
  <c r="I85" i="6"/>
  <c r="H85" i="6"/>
  <c r="G85" i="6"/>
  <c r="F84" i="6"/>
  <c r="C84" i="6"/>
  <c r="H84" i="6" s="1"/>
  <c r="I82" i="6"/>
  <c r="H82" i="6"/>
  <c r="G82" i="6"/>
  <c r="G81" i="6"/>
  <c r="F81" i="6"/>
  <c r="I81" i="6" s="1"/>
  <c r="C81" i="6"/>
  <c r="H81" i="6" s="1"/>
  <c r="I80" i="6"/>
  <c r="H80" i="6"/>
  <c r="G80" i="6"/>
  <c r="F79" i="6"/>
  <c r="C79" i="6"/>
  <c r="G79" i="6" s="1"/>
  <c r="I77" i="6"/>
  <c r="H77" i="6"/>
  <c r="G77" i="6"/>
  <c r="H76" i="6"/>
  <c r="G76" i="6"/>
  <c r="F76" i="6"/>
  <c r="C76" i="6"/>
  <c r="I75" i="6"/>
  <c r="H75" i="6"/>
  <c r="G75" i="6"/>
  <c r="I74" i="6"/>
  <c r="H74" i="6"/>
  <c r="G74" i="6"/>
  <c r="I73" i="6"/>
  <c r="H73" i="6"/>
  <c r="G73" i="6"/>
  <c r="I72" i="6"/>
  <c r="H72" i="6"/>
  <c r="G72" i="6"/>
  <c r="I71" i="6"/>
  <c r="H71" i="6"/>
  <c r="G71" i="6"/>
  <c r="I70" i="6"/>
  <c r="H70" i="6"/>
  <c r="G70" i="6"/>
  <c r="I69" i="6"/>
  <c r="H69" i="6"/>
  <c r="G69" i="6"/>
  <c r="I68" i="6"/>
  <c r="H68" i="6"/>
  <c r="G68" i="6"/>
  <c r="I67" i="6"/>
  <c r="H67" i="6"/>
  <c r="G67" i="6"/>
  <c r="I66" i="6"/>
  <c r="H66" i="6"/>
  <c r="G66" i="6"/>
  <c r="F65" i="6"/>
  <c r="C65" i="6"/>
  <c r="G65" i="6" s="1"/>
  <c r="I63" i="6"/>
  <c r="H63" i="6"/>
  <c r="G63" i="6"/>
  <c r="F62" i="6"/>
  <c r="C62" i="6"/>
  <c r="H62" i="6" s="1"/>
  <c r="I61" i="6"/>
  <c r="H61" i="6"/>
  <c r="G61" i="6"/>
  <c r="I60" i="6"/>
  <c r="H60" i="6"/>
  <c r="G60" i="6"/>
  <c r="I59" i="6"/>
  <c r="H59" i="6"/>
  <c r="G59" i="6"/>
  <c r="F58" i="6"/>
  <c r="C58" i="6"/>
  <c r="I56" i="6"/>
  <c r="H56" i="6"/>
  <c r="G56" i="6"/>
  <c r="F55" i="6"/>
  <c r="I55" i="6" s="1"/>
  <c r="C55" i="6"/>
  <c r="H55" i="6" s="1"/>
  <c r="I54" i="6"/>
  <c r="H54" i="6"/>
  <c r="G54" i="6"/>
  <c r="F53" i="6"/>
  <c r="C53" i="6"/>
  <c r="G53" i="6" s="1"/>
  <c r="I51" i="6"/>
  <c r="H51" i="6"/>
  <c r="G51" i="6"/>
  <c r="I50" i="6"/>
  <c r="H50" i="6"/>
  <c r="G50" i="6"/>
  <c r="Q49" i="6"/>
  <c r="S49" i="6" s="1"/>
  <c r="M49" i="6"/>
  <c r="I49" i="6"/>
  <c r="H49" i="6"/>
  <c r="G49" i="6"/>
  <c r="I48" i="6"/>
  <c r="H48" i="6"/>
  <c r="G48" i="6"/>
  <c r="F47" i="6"/>
  <c r="F46" i="6" s="1"/>
  <c r="C47" i="6"/>
  <c r="I47" i="6" s="1"/>
  <c r="I45" i="6"/>
  <c r="H45" i="6"/>
  <c r="G45" i="6"/>
  <c r="I44" i="6"/>
  <c r="H44" i="6"/>
  <c r="G44" i="6"/>
  <c r="F43" i="6"/>
  <c r="C43" i="6"/>
  <c r="G43" i="6" s="1"/>
  <c r="I41" i="6"/>
  <c r="H41" i="6"/>
  <c r="G41" i="6"/>
  <c r="C40" i="6"/>
  <c r="H40" i="6" s="1"/>
  <c r="I39" i="6"/>
  <c r="H39" i="6"/>
  <c r="G39" i="6"/>
  <c r="I38" i="6"/>
  <c r="H38" i="6"/>
  <c r="G38" i="6"/>
  <c r="I37" i="6"/>
  <c r="H37" i="6"/>
  <c r="G37" i="6"/>
  <c r="I36" i="6"/>
  <c r="H36" i="6"/>
  <c r="G36" i="6"/>
  <c r="I35" i="6"/>
  <c r="H35" i="6"/>
  <c r="G35" i="6"/>
  <c r="I34" i="6"/>
  <c r="H34" i="6"/>
  <c r="G34" i="6"/>
  <c r="I33" i="6"/>
  <c r="H33" i="6"/>
  <c r="G33" i="6"/>
  <c r="I32" i="6"/>
  <c r="H32" i="6"/>
  <c r="G32" i="6"/>
  <c r="I31" i="6"/>
  <c r="H31" i="6"/>
  <c r="G31" i="6"/>
  <c r="F30" i="6"/>
  <c r="F29" i="6" s="1"/>
  <c r="C30" i="6"/>
  <c r="I30" i="6" s="1"/>
  <c r="C28" i="6"/>
  <c r="G28" i="6" s="1"/>
  <c r="I27" i="6"/>
  <c r="H27" i="6"/>
  <c r="G27" i="6"/>
  <c r="I26" i="6"/>
  <c r="H26" i="6"/>
  <c r="G26" i="6"/>
  <c r="I25" i="6"/>
  <c r="H25" i="6"/>
  <c r="G25" i="6"/>
  <c r="C24" i="6"/>
  <c r="H24" i="6" s="1"/>
  <c r="I23" i="6"/>
  <c r="H23" i="6"/>
  <c r="G23" i="6"/>
  <c r="I22" i="6"/>
  <c r="H22" i="6"/>
  <c r="G22" i="6"/>
  <c r="H21" i="6"/>
  <c r="F21" i="6"/>
  <c r="C21" i="6"/>
  <c r="G21" i="6" s="1"/>
  <c r="I20" i="6"/>
  <c r="H20" i="6"/>
  <c r="G20" i="6"/>
  <c r="I19" i="6"/>
  <c r="H19" i="6"/>
  <c r="G19" i="6"/>
  <c r="I18" i="6"/>
  <c r="H18" i="6"/>
  <c r="G18" i="6"/>
  <c r="I17" i="6"/>
  <c r="H17" i="6"/>
  <c r="G17" i="6"/>
  <c r="I16" i="6"/>
  <c r="H16" i="6"/>
  <c r="G16" i="6"/>
  <c r="I15" i="6"/>
  <c r="H15" i="6"/>
  <c r="G15" i="6"/>
  <c r="I14" i="6"/>
  <c r="H14" i="6"/>
  <c r="G14" i="6"/>
  <c r="I13" i="6"/>
  <c r="H13" i="6"/>
  <c r="G13" i="6"/>
  <c r="F12" i="6"/>
  <c r="C12" i="6"/>
  <c r="H12" i="6" s="1"/>
  <c r="F11" i="6"/>
  <c r="I10" i="6"/>
  <c r="H10" i="6"/>
  <c r="G10" i="6"/>
  <c r="I9" i="6"/>
  <c r="H9" i="6"/>
  <c r="G9" i="6"/>
  <c r="F8" i="6"/>
  <c r="F7" i="6" s="1"/>
  <c r="C8" i="6"/>
  <c r="E230" i="5"/>
  <c r="D230" i="5"/>
  <c r="I229" i="5"/>
  <c r="I228" i="5"/>
  <c r="I227" i="5"/>
  <c r="F226" i="5"/>
  <c r="F225" i="5" s="1"/>
  <c r="C226" i="5"/>
  <c r="C225" i="5" s="1"/>
  <c r="I224" i="5"/>
  <c r="I223" i="5"/>
  <c r="I222" i="5"/>
  <c r="I221" i="5"/>
  <c r="I220" i="5"/>
  <c r="F219" i="5"/>
  <c r="F218" i="5" s="1"/>
  <c r="C219" i="5"/>
  <c r="C218" i="5" s="1"/>
  <c r="I217" i="5"/>
  <c r="I216" i="5"/>
  <c r="I215" i="5"/>
  <c r="F214" i="5"/>
  <c r="C214" i="5"/>
  <c r="C213" i="5" s="1"/>
  <c r="I212" i="5"/>
  <c r="I211" i="5"/>
  <c r="I210" i="5"/>
  <c r="I209" i="5"/>
  <c r="I208" i="5"/>
  <c r="I207" i="5"/>
  <c r="F206" i="5"/>
  <c r="I206" i="5" s="1"/>
  <c r="C206" i="5"/>
  <c r="C205" i="5"/>
  <c r="I204" i="5"/>
  <c r="I203" i="5"/>
  <c r="F202" i="5"/>
  <c r="F201" i="5" s="1"/>
  <c r="C202" i="5"/>
  <c r="C201" i="5" s="1"/>
  <c r="I200" i="5"/>
  <c r="I199" i="5"/>
  <c r="Y198" i="5"/>
  <c r="X198" i="5"/>
  <c r="U198" i="5"/>
  <c r="V198" i="5" s="1"/>
  <c r="T198" i="5"/>
  <c r="I198" i="5"/>
  <c r="H198" i="5"/>
  <c r="G198" i="5"/>
  <c r="I197" i="5"/>
  <c r="I196" i="5"/>
  <c r="F195" i="5"/>
  <c r="C195" i="5"/>
  <c r="C194" i="5" s="1"/>
  <c r="H194" i="5" s="1"/>
  <c r="I193" i="5"/>
  <c r="I192" i="5"/>
  <c r="F191" i="5"/>
  <c r="C191" i="5"/>
  <c r="C190" i="5" s="1"/>
  <c r="I189" i="5"/>
  <c r="I188" i="5"/>
  <c r="F187" i="5"/>
  <c r="F186" i="5" s="1"/>
  <c r="C187" i="5"/>
  <c r="C186" i="5" s="1"/>
  <c r="I185" i="5"/>
  <c r="I184" i="5"/>
  <c r="I183" i="5"/>
  <c r="I182" i="5"/>
  <c r="I181" i="5"/>
  <c r="I180" i="5"/>
  <c r="I179" i="5"/>
  <c r="I178" i="5"/>
  <c r="I177" i="5"/>
  <c r="I176" i="5"/>
  <c r="I175" i="5"/>
  <c r="F174" i="5"/>
  <c r="F173" i="5" s="1"/>
  <c r="C174" i="5"/>
  <c r="C173" i="5" s="1"/>
  <c r="I172" i="5"/>
  <c r="I171" i="5"/>
  <c r="F170" i="5"/>
  <c r="C170" i="5"/>
  <c r="C169" i="5" s="1"/>
  <c r="F169" i="5"/>
  <c r="I168" i="5"/>
  <c r="I167" i="5"/>
  <c r="F166" i="5"/>
  <c r="C166" i="5"/>
  <c r="C165" i="5" s="1"/>
  <c r="F165" i="5"/>
  <c r="I164" i="5"/>
  <c r="I163" i="5"/>
  <c r="I162" i="5"/>
  <c r="F161" i="5"/>
  <c r="F160" i="5" s="1"/>
  <c r="C161" i="5"/>
  <c r="C160" i="5"/>
  <c r="I159" i="5"/>
  <c r="I158" i="5"/>
  <c r="I157" i="5"/>
  <c r="F156" i="5"/>
  <c r="C156" i="5"/>
  <c r="C155" i="5" s="1"/>
  <c r="F155" i="5"/>
  <c r="I154" i="5"/>
  <c r="I153" i="5"/>
  <c r="I152" i="5"/>
  <c r="I151" i="5"/>
  <c r="I150" i="5"/>
  <c r="I149" i="5"/>
  <c r="F148" i="5"/>
  <c r="F147" i="5" s="1"/>
  <c r="C148" i="5"/>
  <c r="C147" i="5" s="1"/>
  <c r="I146" i="5"/>
  <c r="I145" i="5"/>
  <c r="F144" i="5"/>
  <c r="F143" i="5" s="1"/>
  <c r="I143" i="5" s="1"/>
  <c r="C144" i="5"/>
  <c r="C143" i="5" s="1"/>
  <c r="I142" i="5"/>
  <c r="I141" i="5"/>
  <c r="I140" i="5"/>
  <c r="I139" i="5"/>
  <c r="F138" i="5"/>
  <c r="I138" i="5" s="1"/>
  <c r="C138" i="5"/>
  <c r="C137" i="5" s="1"/>
  <c r="I136" i="5"/>
  <c r="F135" i="5"/>
  <c r="C135" i="5"/>
  <c r="I134" i="5"/>
  <c r="I133" i="5"/>
  <c r="I132" i="5"/>
  <c r="F131" i="5"/>
  <c r="C131" i="5"/>
  <c r="I129" i="5"/>
  <c r="I128" i="5"/>
  <c r="F127" i="5"/>
  <c r="I127" i="5" s="1"/>
  <c r="C127" i="5"/>
  <c r="I126" i="5"/>
  <c r="I125" i="5"/>
  <c r="I124" i="5"/>
  <c r="I123" i="5"/>
  <c r="I122" i="5"/>
  <c r="I121" i="5"/>
  <c r="F120" i="5"/>
  <c r="C120" i="5"/>
  <c r="C119" i="5" s="1"/>
  <c r="I118" i="5"/>
  <c r="F117" i="5"/>
  <c r="I117" i="5" s="1"/>
  <c r="C117" i="5"/>
  <c r="I116" i="5"/>
  <c r="I115" i="5"/>
  <c r="I114" i="5"/>
  <c r="I113" i="5"/>
  <c r="F112" i="5"/>
  <c r="F111" i="5" s="1"/>
  <c r="C112" i="5"/>
  <c r="C111" i="5" s="1"/>
  <c r="I110" i="5"/>
  <c r="I109" i="5"/>
  <c r="F108" i="5"/>
  <c r="F107" i="5" s="1"/>
  <c r="C108" i="5"/>
  <c r="C107" i="5" s="1"/>
  <c r="I106" i="5"/>
  <c r="I105" i="5"/>
  <c r="F104" i="5"/>
  <c r="C104" i="5"/>
  <c r="C103" i="5" s="1"/>
  <c r="I102" i="5"/>
  <c r="I101" i="5"/>
  <c r="F100" i="5"/>
  <c r="C100" i="5"/>
  <c r="I99" i="5"/>
  <c r="I98" i="5"/>
  <c r="I97" i="5"/>
  <c r="I96" i="5"/>
  <c r="F95" i="5"/>
  <c r="F94" i="5" s="1"/>
  <c r="C95" i="5"/>
  <c r="I93" i="5"/>
  <c r="I92" i="5"/>
  <c r="F91" i="5"/>
  <c r="C91" i="5"/>
  <c r="I90" i="5"/>
  <c r="I89" i="5"/>
  <c r="I88" i="5"/>
  <c r="I87" i="5"/>
  <c r="I86" i="5"/>
  <c r="I85" i="5"/>
  <c r="F84" i="5"/>
  <c r="F83" i="5" s="1"/>
  <c r="C84" i="5"/>
  <c r="I82" i="5"/>
  <c r="F81" i="5"/>
  <c r="C81" i="5"/>
  <c r="I80" i="5"/>
  <c r="F79" i="5"/>
  <c r="I79" i="5" s="1"/>
  <c r="C79" i="5"/>
  <c r="I77" i="5"/>
  <c r="F76" i="5"/>
  <c r="C76" i="5"/>
  <c r="I75" i="5"/>
  <c r="I74" i="5"/>
  <c r="I73" i="5"/>
  <c r="I72" i="5"/>
  <c r="I71" i="5"/>
  <c r="I70" i="5"/>
  <c r="I69" i="5"/>
  <c r="I68" i="5"/>
  <c r="I67" i="5"/>
  <c r="I66" i="5"/>
  <c r="F65" i="5"/>
  <c r="F64" i="5" s="1"/>
  <c r="C65" i="5"/>
  <c r="I63" i="5"/>
  <c r="F62" i="5"/>
  <c r="C62" i="5"/>
  <c r="I61" i="5"/>
  <c r="I60" i="5"/>
  <c r="I59" i="5"/>
  <c r="F58" i="5"/>
  <c r="F57" i="5" s="1"/>
  <c r="C58" i="5"/>
  <c r="I56" i="5"/>
  <c r="F55" i="5"/>
  <c r="C55" i="5"/>
  <c r="I54" i="5"/>
  <c r="F53" i="5"/>
  <c r="C53" i="5"/>
  <c r="C52" i="5" s="1"/>
  <c r="I51" i="5"/>
  <c r="I50" i="5"/>
  <c r="I49" i="5"/>
  <c r="I48" i="5"/>
  <c r="F47" i="5"/>
  <c r="I47" i="5" s="1"/>
  <c r="C47" i="5"/>
  <c r="C46" i="5" s="1"/>
  <c r="I45" i="5"/>
  <c r="I44" i="5"/>
  <c r="F43" i="5"/>
  <c r="F42" i="5" s="1"/>
  <c r="C43" i="5"/>
  <c r="C42" i="5" s="1"/>
  <c r="I41" i="5"/>
  <c r="C40" i="5"/>
  <c r="I40" i="5" s="1"/>
  <c r="I39" i="5"/>
  <c r="I38" i="5"/>
  <c r="I37" i="5"/>
  <c r="I36" i="5"/>
  <c r="I35" i="5"/>
  <c r="I34" i="5"/>
  <c r="I33" i="5"/>
  <c r="I32" i="5"/>
  <c r="I31" i="5"/>
  <c r="F30" i="5"/>
  <c r="F29" i="5" s="1"/>
  <c r="C30" i="5"/>
  <c r="C29" i="5" s="1"/>
  <c r="C28" i="5"/>
  <c r="I28" i="5" s="1"/>
  <c r="I27" i="5"/>
  <c r="I26" i="5"/>
  <c r="I25" i="5"/>
  <c r="C24" i="5"/>
  <c r="I24" i="5" s="1"/>
  <c r="I23" i="5"/>
  <c r="I22" i="5"/>
  <c r="F21" i="5"/>
  <c r="C21" i="5"/>
  <c r="C11" i="5" s="1"/>
  <c r="I20" i="5"/>
  <c r="I19" i="5"/>
  <c r="I18" i="5"/>
  <c r="I17" i="5"/>
  <c r="I16" i="5"/>
  <c r="I15" i="5"/>
  <c r="I14" i="5"/>
  <c r="I13" i="5"/>
  <c r="F12" i="5"/>
  <c r="C12" i="5"/>
  <c r="I10" i="5"/>
  <c r="I9" i="5"/>
  <c r="F8" i="5"/>
  <c r="I8" i="5" s="1"/>
  <c r="C8" i="5"/>
  <c r="C7" i="5" s="1"/>
  <c r="Y233" i="3"/>
  <c r="X233" i="3"/>
  <c r="E233" i="3"/>
  <c r="D233" i="3"/>
  <c r="Y232" i="3"/>
  <c r="X232" i="3"/>
  <c r="T232" i="3"/>
  <c r="U232" i="3" s="1"/>
  <c r="V232" i="3" s="1"/>
  <c r="I232" i="3"/>
  <c r="H232" i="3"/>
  <c r="G232" i="3"/>
  <c r="Y231" i="3"/>
  <c r="X231" i="3"/>
  <c r="T231" i="3"/>
  <c r="U231" i="3" s="1"/>
  <c r="V231" i="3" s="1"/>
  <c r="I231" i="3"/>
  <c r="H231" i="3"/>
  <c r="G231" i="3"/>
  <c r="Y230" i="3"/>
  <c r="X230" i="3"/>
  <c r="T230" i="3"/>
  <c r="U230" i="3" s="1"/>
  <c r="V230" i="3" s="1"/>
  <c r="I230" i="3"/>
  <c r="H230" i="3"/>
  <c r="G230" i="3"/>
  <c r="Y229" i="3"/>
  <c r="X229" i="3"/>
  <c r="M229" i="3"/>
  <c r="H229" i="3"/>
  <c r="G229" i="3"/>
  <c r="F229" i="3"/>
  <c r="C229" i="3"/>
  <c r="I229" i="3" s="1"/>
  <c r="Y227" i="3"/>
  <c r="X227" i="3"/>
  <c r="T227" i="3"/>
  <c r="U227" i="3" s="1"/>
  <c r="V227" i="3" s="1"/>
  <c r="I227" i="3"/>
  <c r="H227" i="3"/>
  <c r="G227" i="3"/>
  <c r="Y226" i="3"/>
  <c r="X226" i="3"/>
  <c r="T226" i="3"/>
  <c r="U226" i="3" s="1"/>
  <c r="V226" i="3" s="1"/>
  <c r="I226" i="3"/>
  <c r="H226" i="3"/>
  <c r="G226" i="3"/>
  <c r="Y225" i="3"/>
  <c r="X225" i="3"/>
  <c r="U225" i="3"/>
  <c r="V225" i="3" s="1"/>
  <c r="T225" i="3"/>
  <c r="I225" i="3"/>
  <c r="H225" i="3"/>
  <c r="G225" i="3"/>
  <c r="Y224" i="3"/>
  <c r="X224" i="3"/>
  <c r="T224" i="3"/>
  <c r="U224" i="3" s="1"/>
  <c r="V224" i="3" s="1"/>
  <c r="I224" i="3"/>
  <c r="H224" i="3"/>
  <c r="G224" i="3"/>
  <c r="Y223" i="3"/>
  <c r="X223" i="3"/>
  <c r="T223" i="3"/>
  <c r="U223" i="3" s="1"/>
  <c r="V223" i="3" s="1"/>
  <c r="I223" i="3"/>
  <c r="H223" i="3"/>
  <c r="G223" i="3"/>
  <c r="Y222" i="3"/>
  <c r="X222" i="3"/>
  <c r="F222" i="3"/>
  <c r="C222" i="3"/>
  <c r="Y220" i="3"/>
  <c r="X220" i="3"/>
  <c r="T220" i="3"/>
  <c r="U220" i="3" s="1"/>
  <c r="V220" i="3" s="1"/>
  <c r="M220" i="3"/>
  <c r="I220" i="3"/>
  <c r="H220" i="3"/>
  <c r="G220" i="3"/>
  <c r="Y219" i="3"/>
  <c r="X219" i="3"/>
  <c r="T219" i="3"/>
  <c r="U219" i="3" s="1"/>
  <c r="V219" i="3" s="1"/>
  <c r="M219" i="3"/>
  <c r="I219" i="3"/>
  <c r="H219" i="3"/>
  <c r="G219" i="3"/>
  <c r="Y218" i="3"/>
  <c r="X218" i="3"/>
  <c r="T218" i="3"/>
  <c r="U218" i="3" s="1"/>
  <c r="V218" i="3" s="1"/>
  <c r="M218" i="3"/>
  <c r="I218" i="3"/>
  <c r="H218" i="3"/>
  <c r="G218" i="3"/>
  <c r="Y217" i="3"/>
  <c r="X217" i="3"/>
  <c r="F217" i="3"/>
  <c r="T217" i="3" s="1"/>
  <c r="C217" i="3"/>
  <c r="C216" i="3" s="1"/>
  <c r="Y215" i="3"/>
  <c r="X215" i="3"/>
  <c r="U215" i="3"/>
  <c r="V215" i="3" s="1"/>
  <c r="T215" i="3"/>
  <c r="M215" i="3"/>
  <c r="I215" i="3"/>
  <c r="H215" i="3"/>
  <c r="G215" i="3"/>
  <c r="I214" i="3"/>
  <c r="H214" i="3"/>
  <c r="G214" i="3"/>
  <c r="Y213" i="3"/>
  <c r="X213" i="3"/>
  <c r="T213" i="3"/>
  <c r="U213" i="3" s="1"/>
  <c r="V213" i="3" s="1"/>
  <c r="M213" i="3"/>
  <c r="I213" i="3"/>
  <c r="H213" i="3"/>
  <c r="G213" i="3"/>
  <c r="Y212" i="3"/>
  <c r="X212" i="3"/>
  <c r="T212" i="3"/>
  <c r="U212" i="3" s="1"/>
  <c r="V212" i="3" s="1"/>
  <c r="M212" i="3"/>
  <c r="I212" i="3"/>
  <c r="H212" i="3"/>
  <c r="G212" i="3"/>
  <c r="Y211" i="3"/>
  <c r="X211" i="3"/>
  <c r="U211" i="3"/>
  <c r="V211" i="3" s="1"/>
  <c r="T211" i="3"/>
  <c r="I211" i="3"/>
  <c r="H211" i="3"/>
  <c r="G211" i="3"/>
  <c r="Y210" i="3"/>
  <c r="X210" i="3"/>
  <c r="U210" i="3"/>
  <c r="V210" i="3" s="1"/>
  <c r="T210" i="3"/>
  <c r="M210" i="3"/>
  <c r="I210" i="3"/>
  <c r="H210" i="3"/>
  <c r="G210" i="3"/>
  <c r="Y209" i="3"/>
  <c r="X209" i="3"/>
  <c r="G209" i="3"/>
  <c r="F209" i="3"/>
  <c r="M209" i="3" s="1"/>
  <c r="C209" i="3"/>
  <c r="H209" i="3" s="1"/>
  <c r="C208" i="3"/>
  <c r="H208" i="3" s="1"/>
  <c r="Y207" i="3"/>
  <c r="X207" i="3"/>
  <c r="T207" i="3"/>
  <c r="U207" i="3" s="1"/>
  <c r="V207" i="3" s="1"/>
  <c r="M207" i="3"/>
  <c r="I207" i="3"/>
  <c r="H207" i="3"/>
  <c r="G207" i="3"/>
  <c r="Y206" i="3"/>
  <c r="X206" i="3"/>
  <c r="T206" i="3"/>
  <c r="U206" i="3" s="1"/>
  <c r="V206" i="3" s="1"/>
  <c r="M206" i="3"/>
  <c r="I206" i="3"/>
  <c r="H206" i="3"/>
  <c r="G206" i="3"/>
  <c r="Y205" i="3"/>
  <c r="X205" i="3"/>
  <c r="H205" i="3"/>
  <c r="G205" i="3"/>
  <c r="F205" i="3"/>
  <c r="T205" i="3" s="1"/>
  <c r="C205" i="3"/>
  <c r="C204" i="3"/>
  <c r="H204" i="3" s="1"/>
  <c r="Y203" i="3"/>
  <c r="X203" i="3"/>
  <c r="T203" i="3"/>
  <c r="U203" i="3" s="1"/>
  <c r="V203" i="3" s="1"/>
  <c r="M203" i="3"/>
  <c r="I203" i="3"/>
  <c r="H203" i="3"/>
  <c r="G203" i="3"/>
  <c r="Y202" i="3"/>
  <c r="X202" i="3"/>
  <c r="T202" i="3"/>
  <c r="U202" i="3" s="1"/>
  <c r="V202" i="3" s="1"/>
  <c r="M202" i="3"/>
  <c r="I202" i="3"/>
  <c r="H202" i="3"/>
  <c r="G202" i="3"/>
  <c r="Y201" i="3"/>
  <c r="X201" i="3"/>
  <c r="T201" i="3"/>
  <c r="U201" i="3" s="1"/>
  <c r="V201" i="3" s="1"/>
  <c r="M201" i="3"/>
  <c r="I201" i="3"/>
  <c r="H201" i="3"/>
  <c r="G201" i="3"/>
  <c r="Y200" i="3"/>
  <c r="X200" i="3"/>
  <c r="T200" i="3"/>
  <c r="U200" i="3" s="1"/>
  <c r="V200" i="3" s="1"/>
  <c r="M200" i="3"/>
  <c r="I200" i="3"/>
  <c r="H200" i="3"/>
  <c r="G200" i="3"/>
  <c r="Y199" i="3"/>
  <c r="X199" i="3"/>
  <c r="T199" i="3"/>
  <c r="U199" i="3" s="1"/>
  <c r="V199" i="3" s="1"/>
  <c r="M199" i="3"/>
  <c r="I199" i="3"/>
  <c r="H199" i="3"/>
  <c r="G199" i="3"/>
  <c r="Y198" i="3"/>
  <c r="X198" i="3"/>
  <c r="I198" i="3"/>
  <c r="H198" i="3"/>
  <c r="G198" i="3"/>
  <c r="F198" i="3"/>
  <c r="F197" i="3" s="1"/>
  <c r="C198" i="3"/>
  <c r="C197" i="3" s="1"/>
  <c r="H197" i="3" s="1"/>
  <c r="Y196" i="3"/>
  <c r="X196" i="3"/>
  <c r="T196" i="3"/>
  <c r="U196" i="3" s="1"/>
  <c r="V196" i="3" s="1"/>
  <c r="I196" i="3"/>
  <c r="H196" i="3"/>
  <c r="G196" i="3"/>
  <c r="Y195" i="3"/>
  <c r="X195" i="3"/>
  <c r="U195" i="3"/>
  <c r="V195" i="3" s="1"/>
  <c r="T195" i="3"/>
  <c r="I195" i="3"/>
  <c r="H195" i="3"/>
  <c r="G195" i="3"/>
  <c r="Y194" i="3"/>
  <c r="X194" i="3"/>
  <c r="F194" i="3"/>
  <c r="C194" i="3"/>
  <c r="F193" i="3"/>
  <c r="Y192" i="3"/>
  <c r="X192" i="3"/>
  <c r="T192" i="3"/>
  <c r="U192" i="3" s="1"/>
  <c r="V192" i="3" s="1"/>
  <c r="M192" i="3"/>
  <c r="I192" i="3"/>
  <c r="H192" i="3"/>
  <c r="G192" i="3"/>
  <c r="Y191" i="3"/>
  <c r="X191" i="3"/>
  <c r="T191" i="3"/>
  <c r="U191" i="3" s="1"/>
  <c r="V191" i="3" s="1"/>
  <c r="M191" i="3"/>
  <c r="I191" i="3"/>
  <c r="H191" i="3"/>
  <c r="G191" i="3"/>
  <c r="Y190" i="3"/>
  <c r="X190" i="3"/>
  <c r="M190" i="3"/>
  <c r="F190" i="3"/>
  <c r="I190" i="3" s="1"/>
  <c r="C190" i="3"/>
  <c r="I188" i="3"/>
  <c r="H188" i="3"/>
  <c r="G188" i="3"/>
  <c r="Y187" i="3"/>
  <c r="X187" i="3"/>
  <c r="T187" i="3"/>
  <c r="U187" i="3" s="1"/>
  <c r="V187" i="3" s="1"/>
  <c r="I187" i="3"/>
  <c r="H187" i="3"/>
  <c r="G187" i="3"/>
  <c r="Y186" i="3"/>
  <c r="X186" i="3"/>
  <c r="T186" i="3"/>
  <c r="U186" i="3" s="1"/>
  <c r="V186" i="3" s="1"/>
  <c r="I186" i="3"/>
  <c r="H186" i="3"/>
  <c r="G186" i="3"/>
  <c r="Y185" i="3"/>
  <c r="X185" i="3"/>
  <c r="T185" i="3"/>
  <c r="U185" i="3" s="1"/>
  <c r="V185" i="3" s="1"/>
  <c r="I185" i="3"/>
  <c r="H185" i="3"/>
  <c r="G185" i="3"/>
  <c r="Y184" i="3"/>
  <c r="X184" i="3"/>
  <c r="T184" i="3"/>
  <c r="U184" i="3" s="1"/>
  <c r="V184" i="3" s="1"/>
  <c r="I184" i="3"/>
  <c r="H184" i="3"/>
  <c r="G184" i="3"/>
  <c r="Y183" i="3"/>
  <c r="X183" i="3"/>
  <c r="T183" i="3"/>
  <c r="U183" i="3" s="1"/>
  <c r="V183" i="3" s="1"/>
  <c r="I183" i="3"/>
  <c r="H183" i="3"/>
  <c r="G183" i="3"/>
  <c r="Y182" i="3"/>
  <c r="X182" i="3"/>
  <c r="T182" i="3"/>
  <c r="U182" i="3" s="1"/>
  <c r="V182" i="3" s="1"/>
  <c r="M182" i="3"/>
  <c r="I182" i="3"/>
  <c r="H182" i="3"/>
  <c r="G182" i="3"/>
  <c r="Y181" i="3"/>
  <c r="X181" i="3"/>
  <c r="T181" i="3"/>
  <c r="U181" i="3" s="1"/>
  <c r="V181" i="3" s="1"/>
  <c r="I181" i="3"/>
  <c r="H181" i="3"/>
  <c r="G181" i="3"/>
  <c r="Y180" i="3"/>
  <c r="X180" i="3"/>
  <c r="T180" i="3"/>
  <c r="U180" i="3" s="1"/>
  <c r="V180" i="3" s="1"/>
  <c r="I180" i="3"/>
  <c r="H180" i="3"/>
  <c r="G180" i="3"/>
  <c r="Y179" i="3"/>
  <c r="X179" i="3"/>
  <c r="T179" i="3"/>
  <c r="U179" i="3" s="1"/>
  <c r="V179" i="3" s="1"/>
  <c r="M179" i="3"/>
  <c r="I179" i="3"/>
  <c r="H179" i="3"/>
  <c r="G179" i="3"/>
  <c r="Y178" i="3"/>
  <c r="X178" i="3"/>
  <c r="T178" i="3"/>
  <c r="U178" i="3" s="1"/>
  <c r="V178" i="3" s="1"/>
  <c r="I178" i="3"/>
  <c r="H178" i="3"/>
  <c r="G178" i="3"/>
  <c r="Y177" i="3"/>
  <c r="X177" i="3"/>
  <c r="F177" i="3"/>
  <c r="C177" i="3"/>
  <c r="Y175" i="3"/>
  <c r="X175" i="3"/>
  <c r="U175" i="3"/>
  <c r="V175" i="3" s="1"/>
  <c r="T175" i="3"/>
  <c r="I175" i="3"/>
  <c r="H175" i="3"/>
  <c r="G175" i="3"/>
  <c r="Y174" i="3"/>
  <c r="X174" i="3"/>
  <c r="T174" i="3"/>
  <c r="U174" i="3" s="1"/>
  <c r="V174" i="3" s="1"/>
  <c r="I174" i="3"/>
  <c r="H174" i="3"/>
  <c r="G174" i="3"/>
  <c r="Y173" i="3"/>
  <c r="X173" i="3"/>
  <c r="F173" i="3"/>
  <c r="I173" i="3" s="1"/>
  <c r="C173" i="3"/>
  <c r="H173" i="3" s="1"/>
  <c r="Y171" i="3"/>
  <c r="X171" i="3"/>
  <c r="T171" i="3"/>
  <c r="U171" i="3" s="1"/>
  <c r="V171" i="3" s="1"/>
  <c r="I171" i="3"/>
  <c r="H171" i="3"/>
  <c r="G171" i="3"/>
  <c r="Y170" i="3"/>
  <c r="X170" i="3"/>
  <c r="V170" i="3"/>
  <c r="T170" i="3"/>
  <c r="U170" i="3" s="1"/>
  <c r="I170" i="3"/>
  <c r="H170" i="3"/>
  <c r="G170" i="3"/>
  <c r="Y169" i="3"/>
  <c r="X169" i="3"/>
  <c r="M169" i="3"/>
  <c r="H169" i="3"/>
  <c r="F169" i="3"/>
  <c r="C169" i="3"/>
  <c r="G169" i="3" s="1"/>
  <c r="F168" i="3"/>
  <c r="Y167" i="3"/>
  <c r="X167" i="3"/>
  <c r="T167" i="3"/>
  <c r="U167" i="3" s="1"/>
  <c r="V167" i="3" s="1"/>
  <c r="I167" i="3"/>
  <c r="H167" i="3"/>
  <c r="G167" i="3"/>
  <c r="Y166" i="3"/>
  <c r="X166" i="3"/>
  <c r="V166" i="3"/>
  <c r="T166" i="3"/>
  <c r="U166" i="3" s="1"/>
  <c r="I166" i="3"/>
  <c r="H166" i="3"/>
  <c r="G166" i="3"/>
  <c r="Y165" i="3"/>
  <c r="X165" i="3"/>
  <c r="T165" i="3"/>
  <c r="U165" i="3" s="1"/>
  <c r="V165" i="3" s="1"/>
  <c r="I165" i="3"/>
  <c r="H165" i="3"/>
  <c r="G165" i="3"/>
  <c r="Y164" i="3"/>
  <c r="X164" i="3"/>
  <c r="F164" i="3"/>
  <c r="C164" i="3"/>
  <c r="F163" i="3"/>
  <c r="Y162" i="3"/>
  <c r="X162" i="3"/>
  <c r="T162" i="3"/>
  <c r="U162" i="3" s="1"/>
  <c r="V162" i="3" s="1"/>
  <c r="I162" i="3"/>
  <c r="H162" i="3"/>
  <c r="G162" i="3"/>
  <c r="Y161" i="3"/>
  <c r="X161" i="3"/>
  <c r="T161" i="3"/>
  <c r="U161" i="3" s="1"/>
  <c r="V161" i="3" s="1"/>
  <c r="M161" i="3"/>
  <c r="I161" i="3"/>
  <c r="H161" i="3"/>
  <c r="G161" i="3"/>
  <c r="Y160" i="3"/>
  <c r="X160" i="3"/>
  <c r="T160" i="3"/>
  <c r="U160" i="3" s="1"/>
  <c r="V160" i="3" s="1"/>
  <c r="I160" i="3"/>
  <c r="H160" i="3"/>
  <c r="G160" i="3"/>
  <c r="Y159" i="3"/>
  <c r="X159" i="3"/>
  <c r="H159" i="3"/>
  <c r="G159" i="3"/>
  <c r="F159" i="3"/>
  <c r="M159" i="3" s="1"/>
  <c r="C159" i="3"/>
  <c r="C158" i="3"/>
  <c r="H158" i="3" s="1"/>
  <c r="Y157" i="3"/>
  <c r="X157" i="3"/>
  <c r="T157" i="3"/>
  <c r="U157" i="3" s="1"/>
  <c r="V157" i="3" s="1"/>
  <c r="I157" i="3"/>
  <c r="H157" i="3"/>
  <c r="G157" i="3"/>
  <c r="Y156" i="3"/>
  <c r="X156" i="3"/>
  <c r="T156" i="3"/>
  <c r="U156" i="3" s="1"/>
  <c r="V156" i="3" s="1"/>
  <c r="I156" i="3"/>
  <c r="H156" i="3"/>
  <c r="G156" i="3"/>
  <c r="Y155" i="3"/>
  <c r="X155" i="3"/>
  <c r="T155" i="3"/>
  <c r="U155" i="3" s="1"/>
  <c r="V155" i="3" s="1"/>
  <c r="I155" i="3"/>
  <c r="H155" i="3"/>
  <c r="G155" i="3"/>
  <c r="Y154" i="3"/>
  <c r="X154" i="3"/>
  <c r="V154" i="3"/>
  <c r="T154" i="3"/>
  <c r="U154" i="3" s="1"/>
  <c r="I154" i="3"/>
  <c r="H154" i="3"/>
  <c r="G154" i="3"/>
  <c r="Y153" i="3"/>
  <c r="X153" i="3"/>
  <c r="U153" i="3"/>
  <c r="V153" i="3" s="1"/>
  <c r="T153" i="3"/>
  <c r="I153" i="3"/>
  <c r="H153" i="3"/>
  <c r="G153" i="3"/>
  <c r="Y152" i="3"/>
  <c r="X152" i="3"/>
  <c r="T152" i="3"/>
  <c r="U152" i="3" s="1"/>
  <c r="V152" i="3" s="1"/>
  <c r="I152" i="3"/>
  <c r="H152" i="3"/>
  <c r="G152" i="3"/>
  <c r="Y151" i="3"/>
  <c r="X151" i="3"/>
  <c r="F151" i="3"/>
  <c r="C151" i="3"/>
  <c r="H151" i="3" s="1"/>
  <c r="Y149" i="3"/>
  <c r="X149" i="3"/>
  <c r="T149" i="3"/>
  <c r="U149" i="3" s="1"/>
  <c r="V149" i="3" s="1"/>
  <c r="I149" i="3"/>
  <c r="H149" i="3"/>
  <c r="G149" i="3"/>
  <c r="Y148" i="3"/>
  <c r="X148" i="3"/>
  <c r="T148" i="3"/>
  <c r="U148" i="3" s="1"/>
  <c r="V148" i="3" s="1"/>
  <c r="I148" i="3"/>
  <c r="H148" i="3"/>
  <c r="G148" i="3"/>
  <c r="Y147" i="3"/>
  <c r="X147" i="3"/>
  <c r="F147" i="3"/>
  <c r="M147" i="3" s="1"/>
  <c r="C147" i="3"/>
  <c r="T147" i="3" s="1"/>
  <c r="Y145" i="3"/>
  <c r="X145" i="3"/>
  <c r="T145" i="3"/>
  <c r="U145" i="3" s="1"/>
  <c r="V145" i="3" s="1"/>
  <c r="I145" i="3"/>
  <c r="H145" i="3"/>
  <c r="G145" i="3"/>
  <c r="Y144" i="3"/>
  <c r="X144" i="3"/>
  <c r="T144" i="3"/>
  <c r="U144" i="3" s="1"/>
  <c r="V144" i="3" s="1"/>
  <c r="I144" i="3"/>
  <c r="H144" i="3"/>
  <c r="G144" i="3"/>
  <c r="Y143" i="3"/>
  <c r="X143" i="3"/>
  <c r="U143" i="3"/>
  <c r="V143" i="3" s="1"/>
  <c r="T143" i="3"/>
  <c r="I143" i="3"/>
  <c r="H143" i="3"/>
  <c r="G143" i="3"/>
  <c r="Y142" i="3"/>
  <c r="X142" i="3"/>
  <c r="T142" i="3"/>
  <c r="U142" i="3" s="1"/>
  <c r="V142" i="3" s="1"/>
  <c r="I142" i="3"/>
  <c r="H142" i="3"/>
  <c r="G142" i="3"/>
  <c r="Y141" i="3"/>
  <c r="X141" i="3"/>
  <c r="M141" i="3"/>
  <c r="H141" i="3"/>
  <c r="F141" i="3"/>
  <c r="I141" i="3" s="1"/>
  <c r="C141" i="3"/>
  <c r="G141" i="3" s="1"/>
  <c r="C140" i="3"/>
  <c r="G140" i="3" s="1"/>
  <c r="Y139" i="3"/>
  <c r="X139" i="3"/>
  <c r="T139" i="3"/>
  <c r="U139" i="3" s="1"/>
  <c r="V139" i="3" s="1"/>
  <c r="I139" i="3"/>
  <c r="H139" i="3"/>
  <c r="G139" i="3"/>
  <c r="Y138" i="3"/>
  <c r="X138" i="3"/>
  <c r="G138" i="3"/>
  <c r="F138" i="3"/>
  <c r="M138" i="3" s="1"/>
  <c r="C138" i="3"/>
  <c r="Y137" i="3"/>
  <c r="X137" i="3"/>
  <c r="T137" i="3"/>
  <c r="U137" i="3" s="1"/>
  <c r="V137" i="3" s="1"/>
  <c r="I137" i="3"/>
  <c r="H137" i="3"/>
  <c r="G137" i="3"/>
  <c r="Y136" i="3"/>
  <c r="X136" i="3"/>
  <c r="U136" i="3"/>
  <c r="V136" i="3" s="1"/>
  <c r="T136" i="3"/>
  <c r="I136" i="3"/>
  <c r="H136" i="3"/>
  <c r="G136" i="3"/>
  <c r="Y135" i="3"/>
  <c r="X135" i="3"/>
  <c r="T135" i="3"/>
  <c r="U135" i="3" s="1"/>
  <c r="V135" i="3" s="1"/>
  <c r="I135" i="3"/>
  <c r="H135" i="3"/>
  <c r="G135" i="3"/>
  <c r="Y134" i="3"/>
  <c r="X134" i="3"/>
  <c r="G134" i="3"/>
  <c r="F134" i="3"/>
  <c r="M134" i="3" s="1"/>
  <c r="C134" i="3"/>
  <c r="F133" i="3"/>
  <c r="C133" i="3"/>
  <c r="G133" i="3" s="1"/>
  <c r="Y132" i="3"/>
  <c r="X132" i="3"/>
  <c r="T132" i="3"/>
  <c r="U132" i="3" s="1"/>
  <c r="V132" i="3" s="1"/>
  <c r="M132" i="3"/>
  <c r="I132" i="3"/>
  <c r="H132" i="3"/>
  <c r="G132" i="3"/>
  <c r="Y131" i="3"/>
  <c r="X131" i="3"/>
  <c r="T131" i="3"/>
  <c r="U131" i="3" s="1"/>
  <c r="V131" i="3" s="1"/>
  <c r="M131" i="3"/>
  <c r="I131" i="3"/>
  <c r="H131" i="3"/>
  <c r="G131" i="3"/>
  <c r="Y130" i="3"/>
  <c r="X130" i="3"/>
  <c r="F130" i="3"/>
  <c r="M130" i="3" s="1"/>
  <c r="C130" i="3"/>
  <c r="Y129" i="3"/>
  <c r="X129" i="3"/>
  <c r="U129" i="3"/>
  <c r="V129" i="3" s="1"/>
  <c r="T129" i="3"/>
  <c r="M129" i="3"/>
  <c r="I129" i="3"/>
  <c r="H129" i="3"/>
  <c r="G129" i="3"/>
  <c r="Y128" i="3"/>
  <c r="X128" i="3"/>
  <c r="T128" i="3"/>
  <c r="U128" i="3" s="1"/>
  <c r="V128" i="3" s="1"/>
  <c r="M128" i="3"/>
  <c r="I128" i="3"/>
  <c r="H128" i="3"/>
  <c r="G128" i="3"/>
  <c r="Y127" i="3"/>
  <c r="X127" i="3"/>
  <c r="T127" i="3"/>
  <c r="U127" i="3" s="1"/>
  <c r="V127" i="3" s="1"/>
  <c r="M127" i="3"/>
  <c r="I127" i="3"/>
  <c r="H127" i="3"/>
  <c r="G127" i="3"/>
  <c r="Y126" i="3"/>
  <c r="X126" i="3"/>
  <c r="V126" i="3"/>
  <c r="T126" i="3"/>
  <c r="U126" i="3" s="1"/>
  <c r="M126" i="3"/>
  <c r="I126" i="3"/>
  <c r="H126" i="3"/>
  <c r="G126" i="3"/>
  <c r="Y125" i="3"/>
  <c r="X125" i="3"/>
  <c r="T125" i="3"/>
  <c r="U125" i="3" s="1"/>
  <c r="V125" i="3" s="1"/>
  <c r="I125" i="3"/>
  <c r="H125" i="3"/>
  <c r="G125" i="3"/>
  <c r="Y124" i="3"/>
  <c r="X124" i="3"/>
  <c r="T124" i="3"/>
  <c r="U124" i="3" s="1"/>
  <c r="V124" i="3" s="1"/>
  <c r="M124" i="3"/>
  <c r="I124" i="3"/>
  <c r="H124" i="3"/>
  <c r="G124" i="3"/>
  <c r="Y123" i="3"/>
  <c r="X123" i="3"/>
  <c r="H123" i="3"/>
  <c r="F123" i="3"/>
  <c r="C123" i="3"/>
  <c r="G123" i="3" s="1"/>
  <c r="Y121" i="3"/>
  <c r="X121" i="3"/>
  <c r="T121" i="3"/>
  <c r="U121" i="3" s="1"/>
  <c r="V121" i="3" s="1"/>
  <c r="M121" i="3"/>
  <c r="I121" i="3"/>
  <c r="H121" i="3"/>
  <c r="G121" i="3"/>
  <c r="Y120" i="3"/>
  <c r="X120" i="3"/>
  <c r="F120" i="3"/>
  <c r="M120" i="3" s="1"/>
  <c r="C120" i="3"/>
  <c r="H120" i="3" s="1"/>
  <c r="Y119" i="3"/>
  <c r="X119" i="3"/>
  <c r="U119" i="3"/>
  <c r="V119" i="3" s="1"/>
  <c r="T119" i="3"/>
  <c r="M119" i="3"/>
  <c r="I119" i="3"/>
  <c r="H119" i="3"/>
  <c r="G119" i="3"/>
  <c r="Y118" i="3"/>
  <c r="X118" i="3"/>
  <c r="T118" i="3"/>
  <c r="U118" i="3" s="1"/>
  <c r="V118" i="3" s="1"/>
  <c r="M118" i="3"/>
  <c r="I118" i="3"/>
  <c r="H118" i="3"/>
  <c r="G118" i="3"/>
  <c r="Y117" i="3"/>
  <c r="X117" i="3"/>
  <c r="U117" i="3"/>
  <c r="V117" i="3" s="1"/>
  <c r="T117" i="3"/>
  <c r="M117" i="3"/>
  <c r="I117" i="3"/>
  <c r="H117" i="3"/>
  <c r="G117" i="3"/>
  <c r="Y116" i="3"/>
  <c r="X116" i="3"/>
  <c r="T116" i="3"/>
  <c r="U116" i="3" s="1"/>
  <c r="V116" i="3" s="1"/>
  <c r="M116" i="3"/>
  <c r="I116" i="3"/>
  <c r="H116" i="3"/>
  <c r="G116" i="3"/>
  <c r="Y115" i="3"/>
  <c r="X115" i="3"/>
  <c r="H115" i="3"/>
  <c r="F115" i="3"/>
  <c r="I115" i="3" s="1"/>
  <c r="C115" i="3"/>
  <c r="G115" i="3" s="1"/>
  <c r="Y113" i="3"/>
  <c r="X113" i="3"/>
  <c r="T113" i="3"/>
  <c r="U113" i="3" s="1"/>
  <c r="V113" i="3" s="1"/>
  <c r="I113" i="3"/>
  <c r="H113" i="3"/>
  <c r="G113" i="3"/>
  <c r="Y112" i="3"/>
  <c r="X112" i="3"/>
  <c r="T112" i="3"/>
  <c r="U112" i="3" s="1"/>
  <c r="V112" i="3" s="1"/>
  <c r="I112" i="3"/>
  <c r="H112" i="3"/>
  <c r="G112" i="3"/>
  <c r="Y111" i="3"/>
  <c r="X111" i="3"/>
  <c r="F111" i="3"/>
  <c r="C111" i="3"/>
  <c r="G111" i="3" s="1"/>
  <c r="Y109" i="3"/>
  <c r="X109" i="3"/>
  <c r="U109" i="3"/>
  <c r="V109" i="3" s="1"/>
  <c r="T109" i="3"/>
  <c r="I109" i="3"/>
  <c r="H109" i="3"/>
  <c r="G109" i="3"/>
  <c r="Y108" i="3"/>
  <c r="X108" i="3"/>
  <c r="T108" i="3"/>
  <c r="U108" i="3" s="1"/>
  <c r="V108" i="3" s="1"/>
  <c r="I108" i="3"/>
  <c r="H108" i="3"/>
  <c r="G108" i="3"/>
  <c r="Y107" i="3"/>
  <c r="X107" i="3"/>
  <c r="F107" i="3"/>
  <c r="C107" i="3"/>
  <c r="H107" i="3" s="1"/>
  <c r="Y105" i="3"/>
  <c r="X105" i="3"/>
  <c r="U105" i="3"/>
  <c r="V105" i="3" s="1"/>
  <c r="T105" i="3"/>
  <c r="I105" i="3"/>
  <c r="H105" i="3"/>
  <c r="G105" i="3"/>
  <c r="Y104" i="3"/>
  <c r="X104" i="3"/>
  <c r="T104" i="3"/>
  <c r="U104" i="3" s="1"/>
  <c r="V104" i="3" s="1"/>
  <c r="I104" i="3"/>
  <c r="H104" i="3"/>
  <c r="G104" i="3"/>
  <c r="Y103" i="3"/>
  <c r="X103" i="3"/>
  <c r="G103" i="3"/>
  <c r="F103" i="3"/>
  <c r="M103" i="3" s="1"/>
  <c r="C103" i="3"/>
  <c r="H103" i="3" s="1"/>
  <c r="Y102" i="3"/>
  <c r="X102" i="3"/>
  <c r="T102" i="3"/>
  <c r="U102" i="3" s="1"/>
  <c r="V102" i="3" s="1"/>
  <c r="I102" i="3"/>
  <c r="H102" i="3"/>
  <c r="G102" i="3"/>
  <c r="Y101" i="3"/>
  <c r="X101" i="3"/>
  <c r="U101" i="3"/>
  <c r="V101" i="3" s="1"/>
  <c r="T101" i="3"/>
  <c r="I101" i="3"/>
  <c r="H101" i="3"/>
  <c r="G101" i="3"/>
  <c r="Y100" i="3"/>
  <c r="X100" i="3"/>
  <c r="T100" i="3"/>
  <c r="U100" i="3" s="1"/>
  <c r="V100" i="3" s="1"/>
  <c r="I100" i="3"/>
  <c r="H100" i="3"/>
  <c r="G100" i="3"/>
  <c r="Y99" i="3"/>
  <c r="X99" i="3"/>
  <c r="U99" i="3"/>
  <c r="V99" i="3" s="1"/>
  <c r="T99" i="3"/>
  <c r="I99" i="3"/>
  <c r="H99" i="3"/>
  <c r="G99" i="3"/>
  <c r="Y98" i="3"/>
  <c r="X98" i="3"/>
  <c r="T98" i="3"/>
  <c r="G98" i="3"/>
  <c r="F98" i="3"/>
  <c r="C98" i="3"/>
  <c r="Y96" i="3"/>
  <c r="X96" i="3"/>
  <c r="T96" i="3"/>
  <c r="U96" i="3" s="1"/>
  <c r="V96" i="3" s="1"/>
  <c r="M96" i="3"/>
  <c r="I96" i="3"/>
  <c r="H96" i="3"/>
  <c r="G96" i="3"/>
  <c r="Y95" i="3"/>
  <c r="X95" i="3"/>
  <c r="T95" i="3"/>
  <c r="U95" i="3" s="1"/>
  <c r="V95" i="3" s="1"/>
  <c r="M95" i="3"/>
  <c r="I95" i="3"/>
  <c r="H95" i="3"/>
  <c r="G95" i="3"/>
  <c r="Y94" i="3"/>
  <c r="X94" i="3"/>
  <c r="M94" i="3"/>
  <c r="I94" i="3"/>
  <c r="F94" i="3"/>
  <c r="T94" i="3" s="1"/>
  <c r="C94" i="3"/>
  <c r="H94" i="3" s="1"/>
  <c r="Y93" i="3"/>
  <c r="X93" i="3"/>
  <c r="U93" i="3"/>
  <c r="V93" i="3" s="1"/>
  <c r="T93" i="3"/>
  <c r="M93" i="3"/>
  <c r="I93" i="3"/>
  <c r="H93" i="3"/>
  <c r="G93" i="3"/>
  <c r="I92" i="3"/>
  <c r="H92" i="3"/>
  <c r="G92" i="3"/>
  <c r="Y91" i="3"/>
  <c r="X91" i="3"/>
  <c r="U91" i="3"/>
  <c r="V91" i="3" s="1"/>
  <c r="T91" i="3"/>
  <c r="I91" i="3"/>
  <c r="H91" i="3"/>
  <c r="G91" i="3"/>
  <c r="Y90" i="3"/>
  <c r="X90" i="3"/>
  <c r="T90" i="3"/>
  <c r="U90" i="3" s="1"/>
  <c r="V90" i="3" s="1"/>
  <c r="I90" i="3"/>
  <c r="H90" i="3"/>
  <c r="G90" i="3"/>
  <c r="Y89" i="3"/>
  <c r="X89" i="3"/>
  <c r="T89" i="3"/>
  <c r="U89" i="3" s="1"/>
  <c r="V89" i="3" s="1"/>
  <c r="M89" i="3"/>
  <c r="I89" i="3"/>
  <c r="H89" i="3"/>
  <c r="G89" i="3"/>
  <c r="Y88" i="3"/>
  <c r="X88" i="3"/>
  <c r="V88" i="3"/>
  <c r="T88" i="3"/>
  <c r="U88" i="3" s="1"/>
  <c r="M88" i="3"/>
  <c r="I88" i="3"/>
  <c r="H88" i="3"/>
  <c r="G88" i="3"/>
  <c r="Y87" i="3"/>
  <c r="X87" i="3"/>
  <c r="H87" i="3"/>
  <c r="G87" i="3"/>
  <c r="F87" i="3"/>
  <c r="C87" i="3"/>
  <c r="Y85" i="3"/>
  <c r="X85" i="3"/>
  <c r="T85" i="3"/>
  <c r="U85" i="3" s="1"/>
  <c r="V85" i="3" s="1"/>
  <c r="I85" i="3"/>
  <c r="H85" i="3"/>
  <c r="G85" i="3"/>
  <c r="Y84" i="3"/>
  <c r="X84" i="3"/>
  <c r="M84" i="3"/>
  <c r="I84" i="3"/>
  <c r="F84" i="3"/>
  <c r="T84" i="3" s="1"/>
  <c r="C84" i="3"/>
  <c r="H84" i="3" s="1"/>
  <c r="Y83" i="3"/>
  <c r="X83" i="3"/>
  <c r="U83" i="3"/>
  <c r="V83" i="3" s="1"/>
  <c r="T83" i="3"/>
  <c r="I83" i="3"/>
  <c r="H83" i="3"/>
  <c r="G83" i="3"/>
  <c r="Y82" i="3"/>
  <c r="X82" i="3"/>
  <c r="G82" i="3"/>
  <c r="F82" i="3"/>
  <c r="C82" i="3"/>
  <c r="I82" i="3" s="1"/>
  <c r="F81" i="3"/>
  <c r="I80" i="3"/>
  <c r="H80" i="3"/>
  <c r="G80" i="3"/>
  <c r="Y79" i="3"/>
  <c r="X79" i="3"/>
  <c r="G79" i="3"/>
  <c r="F79" i="3"/>
  <c r="C79" i="3"/>
  <c r="H79" i="3" s="1"/>
  <c r="Y78" i="3"/>
  <c r="X78" i="3"/>
  <c r="T78" i="3"/>
  <c r="U78" i="3" s="1"/>
  <c r="V78" i="3" s="1"/>
  <c r="M78" i="3"/>
  <c r="I78" i="3"/>
  <c r="H78" i="3"/>
  <c r="G78" i="3"/>
  <c r="Y77" i="3"/>
  <c r="X77" i="3"/>
  <c r="T77" i="3"/>
  <c r="U77" i="3" s="1"/>
  <c r="V77" i="3" s="1"/>
  <c r="M77" i="3"/>
  <c r="I77" i="3"/>
  <c r="H77" i="3"/>
  <c r="G77" i="3"/>
  <c r="Y76" i="3"/>
  <c r="X76" i="3"/>
  <c r="U76" i="3"/>
  <c r="V76" i="3" s="1"/>
  <c r="T76" i="3"/>
  <c r="M76" i="3"/>
  <c r="I76" i="3"/>
  <c r="H76" i="3"/>
  <c r="G76" i="3"/>
  <c r="I75" i="3"/>
  <c r="H75" i="3"/>
  <c r="G75" i="3"/>
  <c r="Y74" i="3"/>
  <c r="X74" i="3"/>
  <c r="T74" i="3"/>
  <c r="U74" i="3" s="1"/>
  <c r="V74" i="3" s="1"/>
  <c r="I74" i="3"/>
  <c r="H74" i="3"/>
  <c r="G74" i="3"/>
  <c r="Y73" i="3"/>
  <c r="X73" i="3"/>
  <c r="T73" i="3"/>
  <c r="U73" i="3" s="1"/>
  <c r="V73" i="3" s="1"/>
  <c r="M73" i="3"/>
  <c r="I73" i="3"/>
  <c r="H73" i="3"/>
  <c r="G73" i="3"/>
  <c r="Y72" i="3"/>
  <c r="X72" i="3"/>
  <c r="T72" i="3"/>
  <c r="U72" i="3" s="1"/>
  <c r="V72" i="3" s="1"/>
  <c r="M72" i="3"/>
  <c r="I72" i="3"/>
  <c r="H72" i="3"/>
  <c r="G72" i="3"/>
  <c r="Y71" i="3"/>
  <c r="X71" i="3"/>
  <c r="T71" i="3"/>
  <c r="U71" i="3" s="1"/>
  <c r="V71" i="3" s="1"/>
  <c r="I71" i="3"/>
  <c r="H71" i="3"/>
  <c r="G71" i="3"/>
  <c r="Y70" i="3"/>
  <c r="X70" i="3"/>
  <c r="T70" i="3"/>
  <c r="U70" i="3" s="1"/>
  <c r="V70" i="3" s="1"/>
  <c r="M70" i="3"/>
  <c r="I70" i="3"/>
  <c r="H70" i="3"/>
  <c r="G70" i="3"/>
  <c r="Y69" i="3"/>
  <c r="X69" i="3"/>
  <c r="T69" i="3"/>
  <c r="U69" i="3" s="1"/>
  <c r="V69" i="3" s="1"/>
  <c r="M69" i="3"/>
  <c r="I69" i="3"/>
  <c r="H69" i="3"/>
  <c r="G69" i="3"/>
  <c r="Y68" i="3"/>
  <c r="X68" i="3"/>
  <c r="G68" i="3"/>
  <c r="F68" i="3"/>
  <c r="M68" i="3" s="1"/>
  <c r="C68" i="3"/>
  <c r="H68" i="3" s="1"/>
  <c r="C67" i="3"/>
  <c r="G67" i="3" s="1"/>
  <c r="Y66" i="3"/>
  <c r="X66" i="3"/>
  <c r="T66" i="3"/>
  <c r="U66" i="3" s="1"/>
  <c r="V66" i="3" s="1"/>
  <c r="I66" i="3"/>
  <c r="H66" i="3"/>
  <c r="G66" i="3"/>
  <c r="Y65" i="3"/>
  <c r="X65" i="3"/>
  <c r="F65" i="3"/>
  <c r="M65" i="3" s="1"/>
  <c r="C65" i="3"/>
  <c r="Y64" i="3"/>
  <c r="X64" i="3"/>
  <c r="T64" i="3"/>
  <c r="U64" i="3" s="1"/>
  <c r="V64" i="3" s="1"/>
  <c r="I64" i="3"/>
  <c r="H64" i="3"/>
  <c r="G64" i="3"/>
  <c r="Y63" i="3"/>
  <c r="X63" i="3"/>
  <c r="U63" i="3"/>
  <c r="V63" i="3" s="1"/>
  <c r="T63" i="3"/>
  <c r="I63" i="3"/>
  <c r="H63" i="3"/>
  <c r="G63" i="3"/>
  <c r="Y62" i="3"/>
  <c r="X62" i="3"/>
  <c r="T62" i="3"/>
  <c r="U62" i="3" s="1"/>
  <c r="V62" i="3" s="1"/>
  <c r="I62" i="3"/>
  <c r="H62" i="3"/>
  <c r="G62" i="3"/>
  <c r="Y61" i="3"/>
  <c r="X61" i="3"/>
  <c r="H61" i="3"/>
  <c r="G61" i="3"/>
  <c r="F61" i="3"/>
  <c r="F60" i="3" s="1"/>
  <c r="C61" i="3"/>
  <c r="Y59" i="3"/>
  <c r="X59" i="3"/>
  <c r="T59" i="3"/>
  <c r="U59" i="3" s="1"/>
  <c r="V59" i="3" s="1"/>
  <c r="I59" i="3"/>
  <c r="H59" i="3"/>
  <c r="G59" i="3"/>
  <c r="Y58" i="3"/>
  <c r="X58" i="3"/>
  <c r="F58" i="3"/>
  <c r="M58" i="3" s="1"/>
  <c r="C58" i="3"/>
  <c r="T58" i="3" s="1"/>
  <c r="Y57" i="3"/>
  <c r="X57" i="3"/>
  <c r="U57" i="3"/>
  <c r="V57" i="3" s="1"/>
  <c r="T57" i="3"/>
  <c r="I57" i="3"/>
  <c r="H57" i="3"/>
  <c r="G57" i="3"/>
  <c r="Y56" i="3"/>
  <c r="X56" i="3"/>
  <c r="F56" i="3"/>
  <c r="C56" i="3"/>
  <c r="C55" i="3" s="1"/>
  <c r="Y54" i="3"/>
  <c r="X54" i="3"/>
  <c r="V54" i="3"/>
  <c r="T54" i="3"/>
  <c r="U54" i="3" s="1"/>
  <c r="M54" i="3"/>
  <c r="I54" i="3"/>
  <c r="H54" i="3"/>
  <c r="G54" i="3"/>
  <c r="Y53" i="3"/>
  <c r="X53" i="3"/>
  <c r="T53" i="3"/>
  <c r="U53" i="3" s="1"/>
  <c r="V53" i="3" s="1"/>
  <c r="M53" i="3"/>
  <c r="I53" i="3"/>
  <c r="H53" i="3"/>
  <c r="G53" i="3"/>
  <c r="Y52" i="3"/>
  <c r="X52" i="3"/>
  <c r="T52" i="3"/>
  <c r="U52" i="3" s="1"/>
  <c r="V52" i="3" s="1"/>
  <c r="M52" i="3"/>
  <c r="I52" i="3"/>
  <c r="H52" i="3"/>
  <c r="G52" i="3"/>
  <c r="Y51" i="3"/>
  <c r="X51" i="3"/>
  <c r="T51" i="3"/>
  <c r="U51" i="3" s="1"/>
  <c r="V51" i="3" s="1"/>
  <c r="M51" i="3"/>
  <c r="I51" i="3"/>
  <c r="H51" i="3"/>
  <c r="G51" i="3"/>
  <c r="Y50" i="3"/>
  <c r="X50" i="3"/>
  <c r="T50" i="3"/>
  <c r="G50" i="3"/>
  <c r="F50" i="3"/>
  <c r="M50" i="3" s="1"/>
  <c r="C50" i="3"/>
  <c r="Y48" i="3"/>
  <c r="X48" i="3"/>
  <c r="T48" i="3"/>
  <c r="U48" i="3" s="1"/>
  <c r="V48" i="3" s="1"/>
  <c r="I48" i="3"/>
  <c r="H48" i="3"/>
  <c r="G48" i="3"/>
  <c r="Y47" i="3"/>
  <c r="X47" i="3"/>
  <c r="T47" i="3"/>
  <c r="U47" i="3" s="1"/>
  <c r="V47" i="3" s="1"/>
  <c r="M47" i="3"/>
  <c r="I47" i="3"/>
  <c r="H47" i="3"/>
  <c r="G47" i="3"/>
  <c r="Y46" i="3"/>
  <c r="X46" i="3"/>
  <c r="G46" i="3"/>
  <c r="F46" i="3"/>
  <c r="M46" i="3" s="1"/>
  <c r="C46" i="3"/>
  <c r="C45" i="3"/>
  <c r="G45" i="3" s="1"/>
  <c r="Y44" i="3"/>
  <c r="X44" i="3"/>
  <c r="T44" i="3"/>
  <c r="U44" i="3" s="1"/>
  <c r="V44" i="3" s="1"/>
  <c r="M44" i="3"/>
  <c r="I44" i="3"/>
  <c r="H44" i="3"/>
  <c r="G44" i="3"/>
  <c r="I41" i="3"/>
  <c r="I40" i="3" s="1"/>
  <c r="H41" i="3"/>
  <c r="H40" i="3" s="1"/>
  <c r="G41" i="3"/>
  <c r="G40" i="3" s="1"/>
  <c r="Y40" i="3"/>
  <c r="X40" i="3"/>
  <c r="T40" i="3"/>
  <c r="U40" i="3" s="1"/>
  <c r="V40" i="3" s="1"/>
  <c r="M40" i="3"/>
  <c r="Y39" i="3"/>
  <c r="X39" i="3"/>
  <c r="T39" i="3"/>
  <c r="U39" i="3" s="1"/>
  <c r="V39" i="3" s="1"/>
  <c r="M39" i="3"/>
  <c r="I39" i="3"/>
  <c r="H39" i="3"/>
  <c r="G39" i="3"/>
  <c r="Y38" i="3"/>
  <c r="X38" i="3"/>
  <c r="T38" i="3"/>
  <c r="U38" i="3" s="1"/>
  <c r="V38" i="3" s="1"/>
  <c r="M38" i="3"/>
  <c r="I38" i="3"/>
  <c r="H38" i="3"/>
  <c r="G38" i="3"/>
  <c r="Y37" i="3"/>
  <c r="X37" i="3"/>
  <c r="T37" i="3"/>
  <c r="U37" i="3" s="1"/>
  <c r="V37" i="3" s="1"/>
  <c r="M37" i="3"/>
  <c r="I37" i="3"/>
  <c r="H37" i="3"/>
  <c r="G37" i="3"/>
  <c r="Y36" i="3"/>
  <c r="X36" i="3"/>
  <c r="T36" i="3"/>
  <c r="U36" i="3" s="1"/>
  <c r="V36" i="3" s="1"/>
  <c r="M36" i="3"/>
  <c r="I36" i="3"/>
  <c r="H36" i="3"/>
  <c r="G36" i="3"/>
  <c r="Y35" i="3"/>
  <c r="X35" i="3"/>
  <c r="T35" i="3"/>
  <c r="U35" i="3" s="1"/>
  <c r="V35" i="3" s="1"/>
  <c r="M35" i="3"/>
  <c r="I35" i="3"/>
  <c r="H35" i="3"/>
  <c r="G35" i="3"/>
  <c r="Y34" i="3"/>
  <c r="X34" i="3"/>
  <c r="T34" i="3"/>
  <c r="U34" i="3" s="1"/>
  <c r="V34" i="3" s="1"/>
  <c r="M34" i="3"/>
  <c r="I34" i="3"/>
  <c r="H34" i="3"/>
  <c r="G34" i="3"/>
  <c r="Y33" i="3"/>
  <c r="X33" i="3"/>
  <c r="M33" i="3"/>
  <c r="Y29" i="3"/>
  <c r="X29" i="3"/>
  <c r="T29" i="3"/>
  <c r="U29" i="3" s="1"/>
  <c r="V29" i="3" s="1"/>
  <c r="M29" i="3"/>
  <c r="I29" i="3"/>
  <c r="H29" i="3"/>
  <c r="G29" i="3"/>
  <c r="Y28" i="3"/>
  <c r="X28" i="3"/>
  <c r="U28" i="3"/>
  <c r="V28" i="3" s="1"/>
  <c r="T28" i="3"/>
  <c r="M28" i="3"/>
  <c r="I28" i="3"/>
  <c r="H28" i="3"/>
  <c r="G28" i="3"/>
  <c r="Y27" i="3"/>
  <c r="X27" i="3"/>
  <c r="M27" i="3"/>
  <c r="C27" i="3"/>
  <c r="I27" i="3" s="1"/>
  <c r="Y26" i="3"/>
  <c r="X26" i="3"/>
  <c r="T26" i="3"/>
  <c r="U26" i="3" s="1"/>
  <c r="V26" i="3" s="1"/>
  <c r="M26" i="3"/>
  <c r="I26" i="3"/>
  <c r="H26" i="3"/>
  <c r="G26" i="3"/>
  <c r="Y25" i="3"/>
  <c r="X25" i="3"/>
  <c r="T25" i="3"/>
  <c r="U25" i="3" s="1"/>
  <c r="V25" i="3" s="1"/>
  <c r="M25" i="3"/>
  <c r="I25" i="3"/>
  <c r="H25" i="3"/>
  <c r="G25" i="3"/>
  <c r="Y24" i="3"/>
  <c r="X24" i="3"/>
  <c r="H24" i="3"/>
  <c r="G24" i="3"/>
  <c r="I24" i="3"/>
  <c r="T24" i="3"/>
  <c r="Y20" i="3"/>
  <c r="X20" i="3"/>
  <c r="T20" i="3"/>
  <c r="U20" i="3" s="1"/>
  <c r="V20" i="3" s="1"/>
  <c r="M20" i="3"/>
  <c r="I20" i="3"/>
  <c r="H20" i="3"/>
  <c r="G20" i="3"/>
  <c r="Y19" i="3"/>
  <c r="X19" i="3"/>
  <c r="U19" i="3"/>
  <c r="V19" i="3" s="1"/>
  <c r="T19" i="3"/>
  <c r="M19" i="3"/>
  <c r="I19" i="3"/>
  <c r="H19" i="3"/>
  <c r="G19" i="3"/>
  <c r="Y18" i="3"/>
  <c r="X18" i="3"/>
  <c r="T18" i="3"/>
  <c r="U18" i="3" s="1"/>
  <c r="V18" i="3" s="1"/>
  <c r="M18" i="3"/>
  <c r="I18" i="3"/>
  <c r="H18" i="3"/>
  <c r="G18" i="3"/>
  <c r="Y17" i="3"/>
  <c r="X17" i="3"/>
  <c r="T17" i="3"/>
  <c r="U17" i="3" s="1"/>
  <c r="V17" i="3" s="1"/>
  <c r="M17" i="3"/>
  <c r="I17" i="3"/>
  <c r="H17" i="3"/>
  <c r="G17" i="3"/>
  <c r="Y16" i="3"/>
  <c r="X16" i="3"/>
  <c r="T16" i="3"/>
  <c r="U16" i="3" s="1"/>
  <c r="V16" i="3" s="1"/>
  <c r="I16" i="3"/>
  <c r="H16" i="3"/>
  <c r="G16" i="3"/>
  <c r="Y15" i="3"/>
  <c r="X15" i="3"/>
  <c r="U15" i="3"/>
  <c r="V15" i="3" s="1"/>
  <c r="T15" i="3"/>
  <c r="M15" i="3"/>
  <c r="I15" i="3"/>
  <c r="H15" i="3"/>
  <c r="G15" i="3"/>
  <c r="Y14" i="3"/>
  <c r="X14" i="3"/>
  <c r="T14" i="3"/>
  <c r="U14" i="3" s="1"/>
  <c r="V14" i="3" s="1"/>
  <c r="I14" i="3"/>
  <c r="H14" i="3"/>
  <c r="G14" i="3"/>
  <c r="Y13" i="3"/>
  <c r="X13" i="3"/>
  <c r="T13" i="3"/>
  <c r="U13" i="3" s="1"/>
  <c r="V13" i="3" s="1"/>
  <c r="M13" i="3"/>
  <c r="I13" i="3"/>
  <c r="H13" i="3"/>
  <c r="G13" i="3"/>
  <c r="Y12" i="3"/>
  <c r="X12" i="3"/>
  <c r="G12" i="3"/>
  <c r="H12" i="3"/>
  <c r="C11" i="3"/>
  <c r="G11" i="3" s="1"/>
  <c r="Y10" i="3"/>
  <c r="X10" i="3"/>
  <c r="T10" i="3"/>
  <c r="U10" i="3" s="1"/>
  <c r="V10" i="3" s="1"/>
  <c r="I10" i="3"/>
  <c r="H10" i="3"/>
  <c r="G10" i="3"/>
  <c r="Y9" i="3"/>
  <c r="X9" i="3"/>
  <c r="T9" i="3"/>
  <c r="U9" i="3" s="1"/>
  <c r="V9" i="3" s="1"/>
  <c r="I9" i="3"/>
  <c r="H9" i="3"/>
  <c r="G9" i="3"/>
  <c r="Y8" i="3"/>
  <c r="X8" i="3"/>
  <c r="G8" i="3"/>
  <c r="F8" i="3"/>
  <c r="T8" i="3" s="1"/>
  <c r="C8" i="3"/>
  <c r="Y235" i="2"/>
  <c r="X235" i="2"/>
  <c r="E235" i="2"/>
  <c r="D235" i="2"/>
  <c r="Y234" i="2"/>
  <c r="X234" i="2"/>
  <c r="T234" i="2"/>
  <c r="U234" i="2" s="1"/>
  <c r="V234" i="2" s="1"/>
  <c r="M234" i="2"/>
  <c r="I234" i="2"/>
  <c r="H234" i="2"/>
  <c r="G234" i="2"/>
  <c r="Y233" i="2"/>
  <c r="X233" i="2"/>
  <c r="T233" i="2"/>
  <c r="U233" i="2" s="1"/>
  <c r="V233" i="2" s="1"/>
  <c r="M233" i="2"/>
  <c r="I233" i="2"/>
  <c r="H233" i="2"/>
  <c r="G233" i="2"/>
  <c r="Y232" i="2"/>
  <c r="X232" i="2"/>
  <c r="T232" i="2"/>
  <c r="U232" i="2" s="1"/>
  <c r="V232" i="2" s="1"/>
  <c r="M232" i="2"/>
  <c r="I232" i="2"/>
  <c r="H232" i="2"/>
  <c r="G232" i="2"/>
  <c r="Y231" i="2"/>
  <c r="X231" i="2"/>
  <c r="F231" i="2"/>
  <c r="M231" i="2" s="1"/>
  <c r="C231" i="2"/>
  <c r="H231" i="2" s="1"/>
  <c r="Y229" i="2"/>
  <c r="X229" i="2"/>
  <c r="T229" i="2"/>
  <c r="U229" i="2" s="1"/>
  <c r="V229" i="2" s="1"/>
  <c r="I229" i="2"/>
  <c r="H229" i="2"/>
  <c r="G229" i="2"/>
  <c r="Y228" i="2"/>
  <c r="X228" i="2"/>
  <c r="T228" i="2"/>
  <c r="U228" i="2" s="1"/>
  <c r="V228" i="2" s="1"/>
  <c r="M228" i="2"/>
  <c r="I228" i="2"/>
  <c r="H228" i="2"/>
  <c r="G228" i="2"/>
  <c r="Y227" i="2"/>
  <c r="X227" i="2"/>
  <c r="T227" i="2"/>
  <c r="U227" i="2" s="1"/>
  <c r="V227" i="2" s="1"/>
  <c r="M227" i="2"/>
  <c r="I227" i="2"/>
  <c r="H227" i="2"/>
  <c r="G227" i="2"/>
  <c r="Y226" i="2"/>
  <c r="X226" i="2"/>
  <c r="T226" i="2"/>
  <c r="U226" i="2" s="1"/>
  <c r="V226" i="2" s="1"/>
  <c r="M226" i="2"/>
  <c r="I226" i="2"/>
  <c r="H226" i="2"/>
  <c r="G226" i="2"/>
  <c r="Y225" i="2"/>
  <c r="X225" i="2"/>
  <c r="T225" i="2"/>
  <c r="U225" i="2" s="1"/>
  <c r="V225" i="2" s="1"/>
  <c r="M225" i="2"/>
  <c r="I225" i="2"/>
  <c r="H225" i="2"/>
  <c r="G225" i="2"/>
  <c r="Y224" i="2"/>
  <c r="X224" i="2"/>
  <c r="F224" i="2"/>
  <c r="C224" i="2"/>
  <c r="H224" i="2" s="1"/>
  <c r="Y222" i="2"/>
  <c r="X222" i="2"/>
  <c r="T222" i="2"/>
  <c r="U222" i="2" s="1"/>
  <c r="V222" i="2" s="1"/>
  <c r="I222" i="2"/>
  <c r="H222" i="2"/>
  <c r="G222" i="2"/>
  <c r="Y221" i="2"/>
  <c r="X221" i="2"/>
  <c r="T221" i="2"/>
  <c r="U221" i="2" s="1"/>
  <c r="V221" i="2" s="1"/>
  <c r="M221" i="2"/>
  <c r="I221" i="2"/>
  <c r="H221" i="2"/>
  <c r="G221" i="2"/>
  <c r="Y220" i="2"/>
  <c r="X220" i="2"/>
  <c r="T220" i="2"/>
  <c r="U220" i="2" s="1"/>
  <c r="V220" i="2" s="1"/>
  <c r="M220" i="2"/>
  <c r="I220" i="2"/>
  <c r="H220" i="2"/>
  <c r="G220" i="2"/>
  <c r="Y219" i="2"/>
  <c r="X219" i="2"/>
  <c r="F219" i="2"/>
  <c r="C219" i="2"/>
  <c r="Y217" i="2"/>
  <c r="X217" i="2"/>
  <c r="T217" i="2"/>
  <c r="U217" i="2" s="1"/>
  <c r="V217" i="2" s="1"/>
  <c r="M217" i="2"/>
  <c r="I217" i="2"/>
  <c r="H217" i="2"/>
  <c r="G217" i="2"/>
  <c r="I216" i="2"/>
  <c r="H216" i="2"/>
  <c r="G216" i="2"/>
  <c r="Y215" i="2"/>
  <c r="X215" i="2"/>
  <c r="T215" i="2"/>
  <c r="U215" i="2" s="1"/>
  <c r="V215" i="2" s="1"/>
  <c r="M215" i="2"/>
  <c r="I215" i="2"/>
  <c r="H215" i="2"/>
  <c r="G215" i="2"/>
  <c r="Y214" i="2"/>
  <c r="X214" i="2"/>
  <c r="T214" i="2"/>
  <c r="U214" i="2" s="1"/>
  <c r="V214" i="2" s="1"/>
  <c r="M214" i="2"/>
  <c r="H214" i="2"/>
  <c r="G214" i="2"/>
  <c r="Y213" i="2"/>
  <c r="X213" i="2"/>
  <c r="T213" i="2"/>
  <c r="U213" i="2" s="1"/>
  <c r="V213" i="2" s="1"/>
  <c r="M213" i="2"/>
  <c r="I213" i="2"/>
  <c r="H213" i="2"/>
  <c r="G213" i="2"/>
  <c r="Y212" i="2"/>
  <c r="X212" i="2"/>
  <c r="T212" i="2"/>
  <c r="U212" i="2" s="1"/>
  <c r="V212" i="2" s="1"/>
  <c r="M212" i="2"/>
  <c r="I212" i="2"/>
  <c r="H212" i="2"/>
  <c r="G212" i="2"/>
  <c r="Y211" i="2"/>
  <c r="X211" i="2"/>
  <c r="F211" i="2"/>
  <c r="C211" i="2"/>
  <c r="H211" i="2" s="1"/>
  <c r="Y209" i="2"/>
  <c r="X209" i="2"/>
  <c r="T209" i="2"/>
  <c r="U209" i="2" s="1"/>
  <c r="V209" i="2" s="1"/>
  <c r="M209" i="2"/>
  <c r="I209" i="2"/>
  <c r="H209" i="2"/>
  <c r="G209" i="2"/>
  <c r="Y208" i="2"/>
  <c r="X208" i="2"/>
  <c r="T208" i="2"/>
  <c r="U208" i="2" s="1"/>
  <c r="V208" i="2" s="1"/>
  <c r="M208" i="2"/>
  <c r="I208" i="2"/>
  <c r="H208" i="2"/>
  <c r="G208" i="2"/>
  <c r="Y207" i="2"/>
  <c r="X207" i="2"/>
  <c r="F207" i="2"/>
  <c r="F206" i="2" s="1"/>
  <c r="C207" i="2"/>
  <c r="C206" i="2" s="1"/>
  <c r="H206" i="2" s="1"/>
  <c r="Y205" i="2"/>
  <c r="X205" i="2"/>
  <c r="T205" i="2"/>
  <c r="U205" i="2" s="1"/>
  <c r="V205" i="2" s="1"/>
  <c r="M205" i="2"/>
  <c r="I205" i="2"/>
  <c r="H205" i="2"/>
  <c r="G205" i="2"/>
  <c r="Y204" i="2"/>
  <c r="X204" i="2"/>
  <c r="T204" i="2"/>
  <c r="U204" i="2" s="1"/>
  <c r="V204" i="2" s="1"/>
  <c r="M204" i="2"/>
  <c r="I204" i="2"/>
  <c r="H204" i="2"/>
  <c r="G204" i="2"/>
  <c r="Y203" i="2"/>
  <c r="X203" i="2"/>
  <c r="T203" i="2"/>
  <c r="U203" i="2" s="1"/>
  <c r="V203" i="2" s="1"/>
  <c r="I203" i="2"/>
  <c r="H203" i="2"/>
  <c r="G203" i="2"/>
  <c r="Y202" i="2"/>
  <c r="X202" i="2"/>
  <c r="T202" i="2"/>
  <c r="U202" i="2" s="1"/>
  <c r="V202" i="2" s="1"/>
  <c r="M202" i="2"/>
  <c r="I202" i="2"/>
  <c r="H202" i="2"/>
  <c r="G202" i="2"/>
  <c r="Y201" i="2"/>
  <c r="X201" i="2"/>
  <c r="T201" i="2"/>
  <c r="U201" i="2" s="1"/>
  <c r="V201" i="2" s="1"/>
  <c r="M201" i="2"/>
  <c r="I201" i="2"/>
  <c r="H201" i="2"/>
  <c r="G201" i="2"/>
  <c r="Y200" i="2"/>
  <c r="X200" i="2"/>
  <c r="F200" i="2"/>
  <c r="C200" i="2"/>
  <c r="H200" i="2" s="1"/>
  <c r="Y198" i="2"/>
  <c r="X198" i="2"/>
  <c r="T198" i="2"/>
  <c r="U198" i="2" s="1"/>
  <c r="V198" i="2" s="1"/>
  <c r="M198" i="2"/>
  <c r="I198" i="2"/>
  <c r="H198" i="2"/>
  <c r="G198" i="2"/>
  <c r="Y197" i="2"/>
  <c r="X197" i="2"/>
  <c r="T197" i="2"/>
  <c r="U197" i="2" s="1"/>
  <c r="V197" i="2" s="1"/>
  <c r="M197" i="2"/>
  <c r="I197" i="2"/>
  <c r="H197" i="2"/>
  <c r="G197" i="2"/>
  <c r="Y196" i="2"/>
  <c r="X196" i="2"/>
  <c r="F196" i="2"/>
  <c r="F195" i="2" s="1"/>
  <c r="C196" i="2"/>
  <c r="H196" i="2" s="1"/>
  <c r="Y194" i="2"/>
  <c r="X194" i="2"/>
  <c r="T194" i="2"/>
  <c r="U194" i="2" s="1"/>
  <c r="V194" i="2" s="1"/>
  <c r="M194" i="2"/>
  <c r="I194" i="2"/>
  <c r="H194" i="2"/>
  <c r="G194" i="2"/>
  <c r="Y193" i="2"/>
  <c r="X193" i="2"/>
  <c r="T193" i="2"/>
  <c r="U193" i="2" s="1"/>
  <c r="V193" i="2" s="1"/>
  <c r="M193" i="2"/>
  <c r="I193" i="2"/>
  <c r="H193" i="2"/>
  <c r="G193" i="2"/>
  <c r="Y192" i="2"/>
  <c r="X192" i="2"/>
  <c r="F192" i="2"/>
  <c r="F191" i="2" s="1"/>
  <c r="C192" i="2"/>
  <c r="H192" i="2" s="1"/>
  <c r="I190" i="2"/>
  <c r="H190" i="2"/>
  <c r="G190" i="2"/>
  <c r="Y189" i="2"/>
  <c r="X189" i="2"/>
  <c r="T189" i="2"/>
  <c r="U189" i="2" s="1"/>
  <c r="V189" i="2" s="1"/>
  <c r="M189" i="2"/>
  <c r="I189" i="2"/>
  <c r="H189" i="2"/>
  <c r="G189" i="2"/>
  <c r="Y188" i="2"/>
  <c r="X188" i="2"/>
  <c r="T188" i="2"/>
  <c r="U188" i="2" s="1"/>
  <c r="V188" i="2" s="1"/>
  <c r="M188" i="2"/>
  <c r="I188" i="2"/>
  <c r="H188" i="2"/>
  <c r="G188" i="2"/>
  <c r="Y187" i="2"/>
  <c r="X187" i="2"/>
  <c r="T187" i="2"/>
  <c r="U187" i="2" s="1"/>
  <c r="V187" i="2" s="1"/>
  <c r="M187" i="2"/>
  <c r="I187" i="2"/>
  <c r="H187" i="2"/>
  <c r="G187" i="2"/>
  <c r="Y186" i="2"/>
  <c r="X186" i="2"/>
  <c r="T186" i="2"/>
  <c r="U186" i="2" s="1"/>
  <c r="V186" i="2" s="1"/>
  <c r="M186" i="2"/>
  <c r="I186" i="2"/>
  <c r="H186" i="2"/>
  <c r="G186" i="2"/>
  <c r="Y185" i="2"/>
  <c r="X185" i="2"/>
  <c r="T185" i="2"/>
  <c r="U185" i="2" s="1"/>
  <c r="V185" i="2" s="1"/>
  <c r="M185" i="2"/>
  <c r="I185" i="2"/>
  <c r="H185" i="2"/>
  <c r="G185" i="2"/>
  <c r="Y184" i="2"/>
  <c r="X184" i="2"/>
  <c r="T184" i="2"/>
  <c r="U184" i="2" s="1"/>
  <c r="V184" i="2" s="1"/>
  <c r="M184" i="2"/>
  <c r="I184" i="2"/>
  <c r="H184" i="2"/>
  <c r="G184" i="2"/>
  <c r="Y183" i="2"/>
  <c r="X183" i="2"/>
  <c r="T183" i="2"/>
  <c r="U183" i="2" s="1"/>
  <c r="V183" i="2" s="1"/>
  <c r="M183" i="2"/>
  <c r="I183" i="2"/>
  <c r="H183" i="2"/>
  <c r="G183" i="2"/>
  <c r="Y182" i="2"/>
  <c r="X182" i="2"/>
  <c r="T182" i="2"/>
  <c r="U182" i="2" s="1"/>
  <c r="V182" i="2" s="1"/>
  <c r="M182" i="2"/>
  <c r="I182" i="2"/>
  <c r="H182" i="2"/>
  <c r="G182" i="2"/>
  <c r="Y180" i="2"/>
  <c r="X180" i="2"/>
  <c r="T180" i="2"/>
  <c r="U180" i="2" s="1"/>
  <c r="V180" i="2" s="1"/>
  <c r="M180" i="2"/>
  <c r="I180" i="2"/>
  <c r="H180" i="2"/>
  <c r="G180" i="2"/>
  <c r="Y179" i="2"/>
  <c r="X179" i="2"/>
  <c r="C178" i="2"/>
  <c r="Y177" i="2"/>
  <c r="X177" i="2"/>
  <c r="T177" i="2"/>
  <c r="U177" i="2" s="1"/>
  <c r="V177" i="2" s="1"/>
  <c r="I177" i="2"/>
  <c r="H177" i="2"/>
  <c r="G177" i="2"/>
  <c r="Y176" i="2"/>
  <c r="X176" i="2"/>
  <c r="T176" i="2"/>
  <c r="U176" i="2" s="1"/>
  <c r="V176" i="2" s="1"/>
  <c r="M176" i="2"/>
  <c r="I176" i="2"/>
  <c r="H176" i="2"/>
  <c r="G176" i="2"/>
  <c r="Y175" i="2"/>
  <c r="X175" i="2"/>
  <c r="F175" i="2"/>
  <c r="C175" i="2"/>
  <c r="G175" i="2" s="1"/>
  <c r="Y173" i="2"/>
  <c r="X173" i="2"/>
  <c r="T173" i="2"/>
  <c r="U173" i="2" s="1"/>
  <c r="V173" i="2" s="1"/>
  <c r="I173" i="2"/>
  <c r="H173" i="2"/>
  <c r="G173" i="2"/>
  <c r="Y172" i="2"/>
  <c r="X172" i="2"/>
  <c r="T172" i="2"/>
  <c r="U172" i="2" s="1"/>
  <c r="V172" i="2" s="1"/>
  <c r="M172" i="2"/>
  <c r="I172" i="2"/>
  <c r="H172" i="2"/>
  <c r="G172" i="2"/>
  <c r="Y171" i="2"/>
  <c r="X171" i="2"/>
  <c r="F171" i="2"/>
  <c r="F170" i="2" s="1"/>
  <c r="C171" i="2"/>
  <c r="Y169" i="2"/>
  <c r="X169" i="2"/>
  <c r="T169" i="2"/>
  <c r="U169" i="2" s="1"/>
  <c r="V169" i="2" s="1"/>
  <c r="I169" i="2"/>
  <c r="H169" i="2"/>
  <c r="G169" i="2"/>
  <c r="Y168" i="2"/>
  <c r="X168" i="2"/>
  <c r="T168" i="2"/>
  <c r="U168" i="2" s="1"/>
  <c r="V168" i="2" s="1"/>
  <c r="I168" i="2"/>
  <c r="H168" i="2"/>
  <c r="G168" i="2"/>
  <c r="Y167" i="2"/>
  <c r="X167" i="2"/>
  <c r="T167" i="2"/>
  <c r="U167" i="2" s="1"/>
  <c r="V167" i="2" s="1"/>
  <c r="M167" i="2"/>
  <c r="I167" i="2"/>
  <c r="H167" i="2"/>
  <c r="G167" i="2"/>
  <c r="Y166" i="2"/>
  <c r="X166" i="2"/>
  <c r="F166" i="2"/>
  <c r="C166" i="2"/>
  <c r="H166" i="2" s="1"/>
  <c r="Y164" i="2"/>
  <c r="X164" i="2"/>
  <c r="T164" i="2"/>
  <c r="U164" i="2" s="1"/>
  <c r="V164" i="2" s="1"/>
  <c r="M164" i="2"/>
  <c r="I164" i="2"/>
  <c r="H164" i="2"/>
  <c r="G164" i="2"/>
  <c r="Y163" i="2"/>
  <c r="X163" i="2"/>
  <c r="T163" i="2"/>
  <c r="U163" i="2" s="1"/>
  <c r="V163" i="2" s="1"/>
  <c r="M163" i="2"/>
  <c r="I163" i="2"/>
  <c r="H163" i="2"/>
  <c r="G163" i="2"/>
  <c r="Y162" i="2"/>
  <c r="X162" i="2"/>
  <c r="T162" i="2"/>
  <c r="U162" i="2" s="1"/>
  <c r="V162" i="2" s="1"/>
  <c r="M162" i="2"/>
  <c r="I162" i="2"/>
  <c r="H162" i="2"/>
  <c r="G162" i="2"/>
  <c r="Y161" i="2"/>
  <c r="X161" i="2"/>
  <c r="F161" i="2"/>
  <c r="F160" i="2" s="1"/>
  <c r="C161" i="2"/>
  <c r="Y159" i="2"/>
  <c r="X159" i="2"/>
  <c r="T159" i="2"/>
  <c r="U159" i="2" s="1"/>
  <c r="V159" i="2" s="1"/>
  <c r="M159" i="2"/>
  <c r="I159" i="2"/>
  <c r="H159" i="2"/>
  <c r="G159" i="2"/>
  <c r="Y158" i="2"/>
  <c r="X158" i="2"/>
  <c r="T158" i="2"/>
  <c r="U158" i="2" s="1"/>
  <c r="V158" i="2" s="1"/>
  <c r="M158" i="2"/>
  <c r="I158" i="2"/>
  <c r="H158" i="2"/>
  <c r="G158" i="2"/>
  <c r="Y157" i="2"/>
  <c r="X157" i="2"/>
  <c r="T157" i="2"/>
  <c r="U157" i="2" s="1"/>
  <c r="V157" i="2" s="1"/>
  <c r="M157" i="2"/>
  <c r="I157" i="2"/>
  <c r="H157" i="2"/>
  <c r="G157" i="2"/>
  <c r="Y156" i="2"/>
  <c r="X156" i="2"/>
  <c r="T156" i="2"/>
  <c r="U156" i="2" s="1"/>
  <c r="V156" i="2" s="1"/>
  <c r="M156" i="2"/>
  <c r="I156" i="2"/>
  <c r="H156" i="2"/>
  <c r="G156" i="2"/>
  <c r="Y155" i="2"/>
  <c r="X155" i="2"/>
  <c r="T155" i="2"/>
  <c r="U155" i="2" s="1"/>
  <c r="V155" i="2" s="1"/>
  <c r="M155" i="2"/>
  <c r="I155" i="2"/>
  <c r="H155" i="2"/>
  <c r="G155" i="2"/>
  <c r="Y154" i="2"/>
  <c r="X154" i="2"/>
  <c r="T154" i="2"/>
  <c r="U154" i="2" s="1"/>
  <c r="V154" i="2" s="1"/>
  <c r="M154" i="2"/>
  <c r="I154" i="2"/>
  <c r="H154" i="2"/>
  <c r="G154" i="2"/>
  <c r="Y153" i="2"/>
  <c r="X153" i="2"/>
  <c r="F153" i="2"/>
  <c r="F152" i="2" s="1"/>
  <c r="C153" i="2"/>
  <c r="C152" i="2" s="1"/>
  <c r="H152" i="2" s="1"/>
  <c r="Y151" i="2"/>
  <c r="X151" i="2"/>
  <c r="T151" i="2"/>
  <c r="U151" i="2" s="1"/>
  <c r="V151" i="2" s="1"/>
  <c r="I151" i="2"/>
  <c r="H151" i="2"/>
  <c r="G151" i="2"/>
  <c r="Y150" i="2"/>
  <c r="X150" i="2"/>
  <c r="T150" i="2"/>
  <c r="U150" i="2" s="1"/>
  <c r="V150" i="2" s="1"/>
  <c r="M150" i="2"/>
  <c r="I150" i="2"/>
  <c r="H150" i="2"/>
  <c r="G150" i="2"/>
  <c r="Y149" i="2"/>
  <c r="X149" i="2"/>
  <c r="F149" i="2"/>
  <c r="C149" i="2"/>
  <c r="Y147" i="2"/>
  <c r="X147" i="2"/>
  <c r="T147" i="2"/>
  <c r="U147" i="2" s="1"/>
  <c r="V147" i="2" s="1"/>
  <c r="I147" i="2"/>
  <c r="H147" i="2"/>
  <c r="G147" i="2"/>
  <c r="Y146" i="2"/>
  <c r="X146" i="2"/>
  <c r="T146" i="2"/>
  <c r="U146" i="2" s="1"/>
  <c r="V146" i="2" s="1"/>
  <c r="I146" i="2"/>
  <c r="H146" i="2"/>
  <c r="G146" i="2"/>
  <c r="Y145" i="2"/>
  <c r="X145" i="2"/>
  <c r="T145" i="2"/>
  <c r="U145" i="2" s="1"/>
  <c r="V145" i="2" s="1"/>
  <c r="M145" i="2"/>
  <c r="I145" i="2"/>
  <c r="H145" i="2"/>
  <c r="G145" i="2"/>
  <c r="Y144" i="2"/>
  <c r="X144" i="2"/>
  <c r="T144" i="2"/>
  <c r="U144" i="2" s="1"/>
  <c r="V144" i="2" s="1"/>
  <c r="M144" i="2"/>
  <c r="I144" i="2"/>
  <c r="H144" i="2"/>
  <c r="G144" i="2"/>
  <c r="Y143" i="2"/>
  <c r="X143" i="2"/>
  <c r="F143" i="2"/>
  <c r="M143" i="2" s="1"/>
  <c r="C143" i="2"/>
  <c r="C142" i="2" s="1"/>
  <c r="Y141" i="2"/>
  <c r="X141" i="2"/>
  <c r="T141" i="2"/>
  <c r="U141" i="2" s="1"/>
  <c r="V141" i="2" s="1"/>
  <c r="M141" i="2"/>
  <c r="I141" i="2"/>
  <c r="H141" i="2"/>
  <c r="G141" i="2"/>
  <c r="Y140" i="2"/>
  <c r="X140" i="2"/>
  <c r="F140" i="2"/>
  <c r="M140" i="2" s="1"/>
  <c r="C140" i="2"/>
  <c r="Y139" i="2"/>
  <c r="X139" i="2"/>
  <c r="T139" i="2"/>
  <c r="U139" i="2" s="1"/>
  <c r="V139" i="2" s="1"/>
  <c r="M139" i="2"/>
  <c r="I139" i="2"/>
  <c r="H139" i="2"/>
  <c r="G139" i="2"/>
  <c r="M138" i="2"/>
  <c r="I138" i="2"/>
  <c r="H138" i="2"/>
  <c r="G138" i="2"/>
  <c r="Y137" i="2"/>
  <c r="X137" i="2"/>
  <c r="T137" i="2"/>
  <c r="U137" i="2" s="1"/>
  <c r="V137" i="2" s="1"/>
  <c r="M137" i="2"/>
  <c r="I137" i="2"/>
  <c r="H137" i="2"/>
  <c r="G137" i="2"/>
  <c r="Y136" i="2"/>
  <c r="X136" i="2"/>
  <c r="F136" i="2"/>
  <c r="M136" i="2" s="1"/>
  <c r="C136" i="2"/>
  <c r="H136" i="2" s="1"/>
  <c r="Y134" i="2"/>
  <c r="X134" i="2"/>
  <c r="T134" i="2"/>
  <c r="U134" i="2" s="1"/>
  <c r="V134" i="2" s="1"/>
  <c r="M134" i="2"/>
  <c r="I134" i="2"/>
  <c r="H134" i="2"/>
  <c r="G134" i="2"/>
  <c r="Y133" i="2"/>
  <c r="X133" i="2"/>
  <c r="T133" i="2"/>
  <c r="U133" i="2" s="1"/>
  <c r="V133" i="2" s="1"/>
  <c r="M133" i="2"/>
  <c r="I133" i="2"/>
  <c r="H133" i="2"/>
  <c r="G133" i="2"/>
  <c r="Y132" i="2"/>
  <c r="X132" i="2"/>
  <c r="F132" i="2"/>
  <c r="M132" i="2" s="1"/>
  <c r="C132" i="2"/>
  <c r="H132" i="2" s="1"/>
  <c r="Y131" i="2"/>
  <c r="X131" i="2"/>
  <c r="T131" i="2"/>
  <c r="U131" i="2" s="1"/>
  <c r="V131" i="2" s="1"/>
  <c r="M131" i="2"/>
  <c r="I131" i="2"/>
  <c r="H131" i="2"/>
  <c r="G131" i="2"/>
  <c r="Y130" i="2"/>
  <c r="X130" i="2"/>
  <c r="T130" i="2"/>
  <c r="U130" i="2" s="1"/>
  <c r="V130" i="2" s="1"/>
  <c r="M130" i="2"/>
  <c r="I130" i="2"/>
  <c r="H130" i="2"/>
  <c r="G130" i="2"/>
  <c r="Y129" i="2"/>
  <c r="X129" i="2"/>
  <c r="T129" i="2"/>
  <c r="U129" i="2" s="1"/>
  <c r="V129" i="2" s="1"/>
  <c r="M129" i="2"/>
  <c r="I129" i="2"/>
  <c r="H129" i="2"/>
  <c r="G129" i="2"/>
  <c r="Y128" i="2"/>
  <c r="X128" i="2"/>
  <c r="T128" i="2"/>
  <c r="U128" i="2" s="1"/>
  <c r="V128" i="2" s="1"/>
  <c r="M128" i="2"/>
  <c r="I128" i="2"/>
  <c r="H128" i="2"/>
  <c r="G128" i="2"/>
  <c r="Y127" i="2"/>
  <c r="X127" i="2"/>
  <c r="T127" i="2"/>
  <c r="U127" i="2" s="1"/>
  <c r="V127" i="2" s="1"/>
  <c r="M127" i="2"/>
  <c r="I127" i="2"/>
  <c r="H127" i="2"/>
  <c r="G127" i="2"/>
  <c r="Y126" i="2"/>
  <c r="X126" i="2"/>
  <c r="T126" i="2"/>
  <c r="U126" i="2" s="1"/>
  <c r="V126" i="2" s="1"/>
  <c r="M126" i="2"/>
  <c r="I126" i="2"/>
  <c r="H126" i="2"/>
  <c r="G126" i="2"/>
  <c r="Y125" i="2"/>
  <c r="X125" i="2"/>
  <c r="F125" i="2"/>
  <c r="M125" i="2" s="1"/>
  <c r="C125" i="2"/>
  <c r="H125" i="2" s="1"/>
  <c r="Y123" i="2"/>
  <c r="X123" i="2"/>
  <c r="T123" i="2"/>
  <c r="U123" i="2" s="1"/>
  <c r="V123" i="2" s="1"/>
  <c r="M123" i="2"/>
  <c r="I123" i="2"/>
  <c r="H123" i="2"/>
  <c r="G123" i="2"/>
  <c r="Y122" i="2"/>
  <c r="X122" i="2"/>
  <c r="F122" i="2"/>
  <c r="M122" i="2" s="1"/>
  <c r="C122" i="2"/>
  <c r="Y121" i="2"/>
  <c r="X121" i="2"/>
  <c r="T121" i="2"/>
  <c r="U121" i="2" s="1"/>
  <c r="V121" i="2" s="1"/>
  <c r="M121" i="2"/>
  <c r="I121" i="2"/>
  <c r="H121" i="2"/>
  <c r="G121" i="2"/>
  <c r="Y120" i="2"/>
  <c r="X120" i="2"/>
  <c r="T120" i="2"/>
  <c r="U120" i="2" s="1"/>
  <c r="V120" i="2" s="1"/>
  <c r="M120" i="2"/>
  <c r="I120" i="2"/>
  <c r="H120" i="2"/>
  <c r="G120" i="2"/>
  <c r="Y119" i="2"/>
  <c r="X119" i="2"/>
  <c r="T119" i="2"/>
  <c r="U119" i="2" s="1"/>
  <c r="V119" i="2" s="1"/>
  <c r="M119" i="2"/>
  <c r="I119" i="2"/>
  <c r="H119" i="2"/>
  <c r="G119" i="2"/>
  <c r="Y118" i="2"/>
  <c r="X118" i="2"/>
  <c r="T118" i="2"/>
  <c r="U118" i="2" s="1"/>
  <c r="V118" i="2" s="1"/>
  <c r="M118" i="2"/>
  <c r="I118" i="2"/>
  <c r="H118" i="2"/>
  <c r="G118" i="2"/>
  <c r="Y117" i="2"/>
  <c r="X117" i="2"/>
  <c r="F117" i="2"/>
  <c r="C117" i="2"/>
  <c r="H117" i="2" s="1"/>
  <c r="Y115" i="2"/>
  <c r="X115" i="2"/>
  <c r="T115" i="2"/>
  <c r="U115" i="2" s="1"/>
  <c r="V115" i="2" s="1"/>
  <c r="M115" i="2"/>
  <c r="I115" i="2"/>
  <c r="H115" i="2"/>
  <c r="G115" i="2"/>
  <c r="Y114" i="2"/>
  <c r="X114" i="2"/>
  <c r="T114" i="2"/>
  <c r="U114" i="2" s="1"/>
  <c r="V114" i="2" s="1"/>
  <c r="M114" i="2"/>
  <c r="I114" i="2"/>
  <c r="H114" i="2"/>
  <c r="G114" i="2"/>
  <c r="Y113" i="2"/>
  <c r="X113" i="2"/>
  <c r="F113" i="2"/>
  <c r="M113" i="2" s="1"/>
  <c r="C113" i="2"/>
  <c r="H113" i="2" s="1"/>
  <c r="Y111" i="2"/>
  <c r="X111" i="2"/>
  <c r="T111" i="2"/>
  <c r="U111" i="2" s="1"/>
  <c r="V111" i="2" s="1"/>
  <c r="M111" i="2"/>
  <c r="I111" i="2"/>
  <c r="H111" i="2"/>
  <c r="G111" i="2"/>
  <c r="Y110" i="2"/>
  <c r="X110" i="2"/>
  <c r="T110" i="2"/>
  <c r="U110" i="2" s="1"/>
  <c r="V110" i="2" s="1"/>
  <c r="I110" i="2"/>
  <c r="H110" i="2"/>
  <c r="G110" i="2"/>
  <c r="Y109" i="2"/>
  <c r="X109" i="2"/>
  <c r="F109" i="2"/>
  <c r="M109" i="2" s="1"/>
  <c r="C109" i="2"/>
  <c r="G109" i="2" s="1"/>
  <c r="Y107" i="2"/>
  <c r="X107" i="2"/>
  <c r="T107" i="2"/>
  <c r="U107" i="2" s="1"/>
  <c r="V107" i="2" s="1"/>
  <c r="M107" i="2"/>
  <c r="I107" i="2"/>
  <c r="H107" i="2"/>
  <c r="G107" i="2"/>
  <c r="Y106" i="2"/>
  <c r="X106" i="2"/>
  <c r="T106" i="2"/>
  <c r="U106" i="2" s="1"/>
  <c r="V106" i="2" s="1"/>
  <c r="M106" i="2"/>
  <c r="I106" i="2"/>
  <c r="H106" i="2"/>
  <c r="G106" i="2"/>
  <c r="Y105" i="2"/>
  <c r="X105" i="2"/>
  <c r="F105" i="2"/>
  <c r="C105" i="2"/>
  <c r="H105" i="2" s="1"/>
  <c r="Y104" i="2"/>
  <c r="X104" i="2"/>
  <c r="T104" i="2"/>
  <c r="U104" i="2" s="1"/>
  <c r="V104" i="2" s="1"/>
  <c r="M104" i="2"/>
  <c r="I104" i="2"/>
  <c r="H104" i="2"/>
  <c r="G104" i="2"/>
  <c r="Y103" i="2"/>
  <c r="X103" i="2"/>
  <c r="T103" i="2"/>
  <c r="U103" i="2" s="1"/>
  <c r="V103" i="2" s="1"/>
  <c r="M103" i="2"/>
  <c r="I103" i="2"/>
  <c r="H103" i="2"/>
  <c r="G103" i="2"/>
  <c r="Y102" i="2"/>
  <c r="X102" i="2"/>
  <c r="T102" i="2"/>
  <c r="U102" i="2" s="1"/>
  <c r="V102" i="2" s="1"/>
  <c r="M102" i="2"/>
  <c r="I102" i="2"/>
  <c r="H102" i="2"/>
  <c r="G102" i="2"/>
  <c r="Y101" i="2"/>
  <c r="X101" i="2"/>
  <c r="T101" i="2"/>
  <c r="U101" i="2" s="1"/>
  <c r="V101" i="2" s="1"/>
  <c r="M101" i="2"/>
  <c r="I101" i="2"/>
  <c r="H101" i="2"/>
  <c r="G101" i="2"/>
  <c r="Y100" i="2"/>
  <c r="X100" i="2"/>
  <c r="F100" i="2"/>
  <c r="M100" i="2" s="1"/>
  <c r="C100" i="2"/>
  <c r="H100" i="2" s="1"/>
  <c r="Y98" i="2"/>
  <c r="X98" i="2"/>
  <c r="T98" i="2"/>
  <c r="U98" i="2" s="1"/>
  <c r="V98" i="2" s="1"/>
  <c r="M98" i="2"/>
  <c r="I98" i="2"/>
  <c r="H98" i="2"/>
  <c r="G98" i="2"/>
  <c r="Y97" i="2"/>
  <c r="X97" i="2"/>
  <c r="T97" i="2"/>
  <c r="U97" i="2" s="1"/>
  <c r="V97" i="2" s="1"/>
  <c r="M97" i="2"/>
  <c r="I97" i="2"/>
  <c r="H97" i="2"/>
  <c r="G97" i="2"/>
  <c r="Y96" i="2"/>
  <c r="X96" i="2"/>
  <c r="F96" i="2"/>
  <c r="C96" i="2"/>
  <c r="Y95" i="2"/>
  <c r="X95" i="2"/>
  <c r="T95" i="2"/>
  <c r="U95" i="2" s="1"/>
  <c r="V95" i="2" s="1"/>
  <c r="M95" i="2"/>
  <c r="I95" i="2"/>
  <c r="H95" i="2"/>
  <c r="G95" i="2"/>
  <c r="Y94" i="2"/>
  <c r="X94" i="2"/>
  <c r="T94" i="2"/>
  <c r="U94" i="2" s="1"/>
  <c r="V94" i="2" s="1"/>
  <c r="M94" i="2"/>
  <c r="I94" i="2"/>
  <c r="H94" i="2"/>
  <c r="G94" i="2"/>
  <c r="Y93" i="2"/>
  <c r="X93" i="2"/>
  <c r="T93" i="2"/>
  <c r="U93" i="2" s="1"/>
  <c r="V93" i="2" s="1"/>
  <c r="M93" i="2"/>
  <c r="I93" i="2"/>
  <c r="H93" i="2"/>
  <c r="G93" i="2"/>
  <c r="Y92" i="2"/>
  <c r="X92" i="2"/>
  <c r="T92" i="2"/>
  <c r="U92" i="2" s="1"/>
  <c r="V92" i="2" s="1"/>
  <c r="M92" i="2"/>
  <c r="I92" i="2"/>
  <c r="H92" i="2"/>
  <c r="G92" i="2"/>
  <c r="Y91" i="2"/>
  <c r="X91" i="2"/>
  <c r="T91" i="2"/>
  <c r="U91" i="2" s="1"/>
  <c r="V91" i="2" s="1"/>
  <c r="M91" i="2"/>
  <c r="I91" i="2"/>
  <c r="H91" i="2"/>
  <c r="G91" i="2"/>
  <c r="Y90" i="2"/>
  <c r="X90" i="2"/>
  <c r="T90" i="2"/>
  <c r="U90" i="2" s="1"/>
  <c r="V90" i="2" s="1"/>
  <c r="M90" i="2"/>
  <c r="I90" i="2"/>
  <c r="H90" i="2"/>
  <c r="G90" i="2"/>
  <c r="Y89" i="2"/>
  <c r="X89" i="2"/>
  <c r="F89" i="2"/>
  <c r="C89" i="2"/>
  <c r="Y87" i="2"/>
  <c r="X87" i="2"/>
  <c r="T87" i="2"/>
  <c r="U87" i="2" s="1"/>
  <c r="V87" i="2" s="1"/>
  <c r="M87" i="2"/>
  <c r="I87" i="2"/>
  <c r="H87" i="2"/>
  <c r="G87" i="2"/>
  <c r="Y86" i="2"/>
  <c r="X86" i="2"/>
  <c r="F86" i="2"/>
  <c r="C86" i="2"/>
  <c r="Y85" i="2"/>
  <c r="X85" i="2"/>
  <c r="T85" i="2"/>
  <c r="U85" i="2" s="1"/>
  <c r="V85" i="2" s="1"/>
  <c r="M85" i="2"/>
  <c r="I85" i="2"/>
  <c r="H85" i="2"/>
  <c r="G85" i="2"/>
  <c r="Y84" i="2"/>
  <c r="X84" i="2"/>
  <c r="F84" i="2"/>
  <c r="M84" i="2" s="1"/>
  <c r="C84" i="2"/>
  <c r="G84" i="2" s="1"/>
  <c r="M82" i="2"/>
  <c r="I82" i="2"/>
  <c r="H82" i="2"/>
  <c r="G82" i="2"/>
  <c r="Y81" i="2"/>
  <c r="X81" i="2"/>
  <c r="F81" i="2"/>
  <c r="C81" i="2"/>
  <c r="G81" i="2" s="1"/>
  <c r="Y80" i="2"/>
  <c r="X80" i="2"/>
  <c r="T80" i="2"/>
  <c r="U80" i="2" s="1"/>
  <c r="V80" i="2" s="1"/>
  <c r="M80" i="2"/>
  <c r="I80" i="2"/>
  <c r="H80" i="2"/>
  <c r="G80" i="2"/>
  <c r="Y79" i="2"/>
  <c r="X79" i="2"/>
  <c r="T79" i="2"/>
  <c r="U79" i="2" s="1"/>
  <c r="V79" i="2" s="1"/>
  <c r="M79" i="2"/>
  <c r="I79" i="2"/>
  <c r="H79" i="2"/>
  <c r="G79" i="2"/>
  <c r="Y78" i="2"/>
  <c r="X78" i="2"/>
  <c r="T78" i="2"/>
  <c r="U78" i="2" s="1"/>
  <c r="V78" i="2" s="1"/>
  <c r="M78" i="2"/>
  <c r="I78" i="2"/>
  <c r="H78" i="2"/>
  <c r="G78" i="2"/>
  <c r="M77" i="2"/>
  <c r="I77" i="2"/>
  <c r="H77" i="2"/>
  <c r="G77" i="2"/>
  <c r="Y76" i="2"/>
  <c r="X76" i="2"/>
  <c r="T76" i="2"/>
  <c r="U76" i="2" s="1"/>
  <c r="V76" i="2" s="1"/>
  <c r="M76" i="2"/>
  <c r="I76" i="2"/>
  <c r="H76" i="2"/>
  <c r="G76" i="2"/>
  <c r="Y75" i="2"/>
  <c r="X75" i="2"/>
  <c r="T75" i="2"/>
  <c r="U75" i="2" s="1"/>
  <c r="V75" i="2" s="1"/>
  <c r="M75" i="2"/>
  <c r="I75" i="2"/>
  <c r="H75" i="2"/>
  <c r="G75" i="2"/>
  <c r="Y74" i="2"/>
  <c r="X74" i="2"/>
  <c r="T74" i="2"/>
  <c r="U74" i="2" s="1"/>
  <c r="V74" i="2" s="1"/>
  <c r="M74" i="2"/>
  <c r="I74" i="2"/>
  <c r="H74" i="2"/>
  <c r="G74" i="2"/>
  <c r="Y73" i="2"/>
  <c r="X73" i="2"/>
  <c r="T73" i="2"/>
  <c r="U73" i="2" s="1"/>
  <c r="V73" i="2" s="1"/>
  <c r="M73" i="2"/>
  <c r="I73" i="2"/>
  <c r="H73" i="2"/>
  <c r="G73" i="2"/>
  <c r="Y72" i="2"/>
  <c r="X72" i="2"/>
  <c r="T72" i="2"/>
  <c r="U72" i="2" s="1"/>
  <c r="V72" i="2" s="1"/>
  <c r="M72" i="2"/>
  <c r="I72" i="2"/>
  <c r="H72" i="2"/>
  <c r="G72" i="2"/>
  <c r="Y71" i="2"/>
  <c r="X71" i="2"/>
  <c r="T71" i="2"/>
  <c r="U71" i="2" s="1"/>
  <c r="V71" i="2" s="1"/>
  <c r="M71" i="2"/>
  <c r="I71" i="2"/>
  <c r="H71" i="2"/>
  <c r="G71" i="2"/>
  <c r="Y70" i="2"/>
  <c r="X70" i="2"/>
  <c r="F70" i="2"/>
  <c r="M70" i="2" s="1"/>
  <c r="C70" i="2"/>
  <c r="Y68" i="2"/>
  <c r="X68" i="2"/>
  <c r="T68" i="2"/>
  <c r="U68" i="2" s="1"/>
  <c r="V68" i="2" s="1"/>
  <c r="M68" i="2"/>
  <c r="I68" i="2"/>
  <c r="H68" i="2"/>
  <c r="G68" i="2"/>
  <c r="Y67" i="2"/>
  <c r="X67" i="2"/>
  <c r="F67" i="2"/>
  <c r="C67" i="2"/>
  <c r="H67" i="2" s="1"/>
  <c r="Y66" i="2"/>
  <c r="X66" i="2"/>
  <c r="T66" i="2"/>
  <c r="U66" i="2" s="1"/>
  <c r="V66" i="2" s="1"/>
  <c r="I66" i="2"/>
  <c r="H66" i="2"/>
  <c r="G66" i="2"/>
  <c r="Y65" i="2"/>
  <c r="X65" i="2"/>
  <c r="T65" i="2"/>
  <c r="U65" i="2" s="1"/>
  <c r="V65" i="2" s="1"/>
  <c r="I65" i="2"/>
  <c r="H65" i="2"/>
  <c r="G65" i="2"/>
  <c r="Y64" i="2"/>
  <c r="X64" i="2"/>
  <c r="T64" i="2"/>
  <c r="U64" i="2" s="1"/>
  <c r="V64" i="2" s="1"/>
  <c r="M64" i="2"/>
  <c r="I64" i="2"/>
  <c r="H64" i="2"/>
  <c r="G64" i="2"/>
  <c r="Y63" i="2"/>
  <c r="X63" i="2"/>
  <c r="F63" i="2"/>
  <c r="M63" i="2" s="1"/>
  <c r="C63" i="2"/>
  <c r="Y61" i="2"/>
  <c r="X61" i="2"/>
  <c r="T61" i="2"/>
  <c r="U61" i="2" s="1"/>
  <c r="V61" i="2" s="1"/>
  <c r="M61" i="2"/>
  <c r="I61" i="2"/>
  <c r="H61" i="2"/>
  <c r="G61" i="2"/>
  <c r="Y60" i="2"/>
  <c r="X60" i="2"/>
  <c r="F60" i="2"/>
  <c r="C60" i="2"/>
  <c r="Y59" i="2"/>
  <c r="X59" i="2"/>
  <c r="T59" i="2"/>
  <c r="U59" i="2" s="1"/>
  <c r="V59" i="2" s="1"/>
  <c r="M59" i="2"/>
  <c r="I59" i="2"/>
  <c r="H59" i="2"/>
  <c r="G59" i="2"/>
  <c r="Y58" i="2"/>
  <c r="X58" i="2"/>
  <c r="F58" i="2"/>
  <c r="M58" i="2" s="1"/>
  <c r="C58" i="2"/>
  <c r="Y56" i="2"/>
  <c r="X56" i="2"/>
  <c r="T56" i="2"/>
  <c r="U56" i="2" s="1"/>
  <c r="V56" i="2" s="1"/>
  <c r="M56" i="2"/>
  <c r="I56" i="2"/>
  <c r="H56" i="2"/>
  <c r="G56" i="2"/>
  <c r="Y55" i="2"/>
  <c r="X55" i="2"/>
  <c r="T55" i="2"/>
  <c r="U55" i="2" s="1"/>
  <c r="V55" i="2" s="1"/>
  <c r="M55" i="2"/>
  <c r="I55" i="2"/>
  <c r="H55" i="2"/>
  <c r="G55" i="2"/>
  <c r="Y54" i="2"/>
  <c r="X54" i="2"/>
  <c r="T54" i="2"/>
  <c r="U54" i="2" s="1"/>
  <c r="V54" i="2" s="1"/>
  <c r="M54" i="2"/>
  <c r="I54" i="2"/>
  <c r="H54" i="2"/>
  <c r="G54" i="2"/>
  <c r="Y53" i="2"/>
  <c r="X53" i="2"/>
  <c r="T53" i="2"/>
  <c r="U53" i="2" s="1"/>
  <c r="V53" i="2" s="1"/>
  <c r="M53" i="2"/>
  <c r="I53" i="2"/>
  <c r="H53" i="2"/>
  <c r="G53" i="2"/>
  <c r="Y52" i="2"/>
  <c r="X52" i="2"/>
  <c r="F52" i="2"/>
  <c r="M52" i="2" s="1"/>
  <c r="C52" i="2"/>
  <c r="Y50" i="2"/>
  <c r="X50" i="2"/>
  <c r="T50" i="2"/>
  <c r="U50" i="2" s="1"/>
  <c r="V50" i="2" s="1"/>
  <c r="M50" i="2"/>
  <c r="I50" i="2"/>
  <c r="H50" i="2"/>
  <c r="G50" i="2"/>
  <c r="Y49" i="2"/>
  <c r="X49" i="2"/>
  <c r="T49" i="2"/>
  <c r="U49" i="2" s="1"/>
  <c r="V49" i="2" s="1"/>
  <c r="M49" i="2"/>
  <c r="I49" i="2"/>
  <c r="H49" i="2"/>
  <c r="G49" i="2"/>
  <c r="Y48" i="2"/>
  <c r="X48" i="2"/>
  <c r="F48" i="2"/>
  <c r="F47" i="2" s="1"/>
  <c r="C48" i="2"/>
  <c r="Y46" i="2"/>
  <c r="X46" i="2"/>
  <c r="T46" i="2"/>
  <c r="U46" i="2" s="1"/>
  <c r="V46" i="2" s="1"/>
  <c r="M46" i="2"/>
  <c r="I46" i="2"/>
  <c r="H46" i="2"/>
  <c r="G46" i="2"/>
  <c r="M45" i="2"/>
  <c r="M44" i="2"/>
  <c r="M43" i="2"/>
  <c r="Y42" i="2"/>
  <c r="X42" i="2"/>
  <c r="T42" i="2"/>
  <c r="U42" i="2" s="1"/>
  <c r="V42" i="2" s="1"/>
  <c r="M42" i="2"/>
  <c r="I42" i="2"/>
  <c r="H42" i="2"/>
  <c r="G42" i="2"/>
  <c r="Y41" i="2"/>
  <c r="X41" i="2"/>
  <c r="T41" i="2"/>
  <c r="U41" i="2" s="1"/>
  <c r="V41" i="2" s="1"/>
  <c r="M41" i="2"/>
  <c r="I41" i="2"/>
  <c r="H41" i="2"/>
  <c r="G41" i="2"/>
  <c r="Y40" i="2"/>
  <c r="X40" i="2"/>
  <c r="T40" i="2"/>
  <c r="U40" i="2" s="1"/>
  <c r="V40" i="2" s="1"/>
  <c r="M40" i="2"/>
  <c r="I40" i="2"/>
  <c r="H40" i="2"/>
  <c r="G40" i="2"/>
  <c r="Y39" i="2"/>
  <c r="X39" i="2"/>
  <c r="T39" i="2"/>
  <c r="U39" i="2" s="1"/>
  <c r="V39" i="2" s="1"/>
  <c r="M39" i="2"/>
  <c r="I39" i="2"/>
  <c r="H39" i="2"/>
  <c r="G39" i="2"/>
  <c r="Y38" i="2"/>
  <c r="X38" i="2"/>
  <c r="T38" i="2"/>
  <c r="U38" i="2" s="1"/>
  <c r="V38" i="2" s="1"/>
  <c r="I38" i="2"/>
  <c r="H38" i="2"/>
  <c r="G38" i="2"/>
  <c r="Y37" i="2"/>
  <c r="X37" i="2"/>
  <c r="T37" i="2"/>
  <c r="U37" i="2" s="1"/>
  <c r="V37" i="2" s="1"/>
  <c r="I37" i="2"/>
  <c r="H37" i="2"/>
  <c r="G37" i="2"/>
  <c r="Y36" i="2"/>
  <c r="X36" i="2"/>
  <c r="T36" i="2"/>
  <c r="U36" i="2" s="1"/>
  <c r="V36" i="2" s="1"/>
  <c r="I36" i="2"/>
  <c r="H36" i="2"/>
  <c r="G36" i="2"/>
  <c r="Y35" i="2"/>
  <c r="X35" i="2"/>
  <c r="H35" i="2"/>
  <c r="Y31" i="2"/>
  <c r="X31" i="2"/>
  <c r="T31" i="2"/>
  <c r="U31" i="2" s="1"/>
  <c r="V31" i="2" s="1"/>
  <c r="M31" i="2"/>
  <c r="I31" i="2"/>
  <c r="H31" i="2"/>
  <c r="G31" i="2"/>
  <c r="Y30" i="2"/>
  <c r="X30" i="2"/>
  <c r="T30" i="2"/>
  <c r="U30" i="2" s="1"/>
  <c r="V30" i="2" s="1"/>
  <c r="M30" i="2"/>
  <c r="I30" i="2"/>
  <c r="H30" i="2"/>
  <c r="G30" i="2"/>
  <c r="Y29" i="2"/>
  <c r="X29" i="2"/>
  <c r="T29" i="2"/>
  <c r="U29" i="2" s="1"/>
  <c r="V29" i="2" s="1"/>
  <c r="M29" i="2"/>
  <c r="H29" i="2"/>
  <c r="G29" i="2"/>
  <c r="Y28" i="2"/>
  <c r="X28" i="2"/>
  <c r="T28" i="2"/>
  <c r="U28" i="2" s="1"/>
  <c r="V28" i="2" s="1"/>
  <c r="M28" i="2"/>
  <c r="I28" i="2"/>
  <c r="H28" i="2"/>
  <c r="G28" i="2"/>
  <c r="Y27" i="2"/>
  <c r="X27" i="2"/>
  <c r="T27" i="2"/>
  <c r="U27" i="2" s="1"/>
  <c r="V27" i="2" s="1"/>
  <c r="M27" i="2"/>
  <c r="I27" i="2"/>
  <c r="H27" i="2"/>
  <c r="G27" i="2"/>
  <c r="Y26" i="2"/>
  <c r="X26" i="2"/>
  <c r="M26" i="2"/>
  <c r="G26" i="2"/>
  <c r="I26" i="2"/>
  <c r="Y22" i="2"/>
  <c r="X22" i="2"/>
  <c r="T22" i="2"/>
  <c r="U22" i="2" s="1"/>
  <c r="V22" i="2" s="1"/>
  <c r="M22" i="2"/>
  <c r="Y21" i="2"/>
  <c r="X21" i="2"/>
  <c r="T21" i="2"/>
  <c r="U21" i="2" s="1"/>
  <c r="V21" i="2" s="1"/>
  <c r="M21" i="2"/>
  <c r="I21" i="2"/>
  <c r="H21" i="2"/>
  <c r="G21" i="2"/>
  <c r="Y20" i="2"/>
  <c r="X20" i="2"/>
  <c r="T20" i="2"/>
  <c r="U20" i="2" s="1"/>
  <c r="V20" i="2" s="1"/>
  <c r="M20" i="2"/>
  <c r="I20" i="2"/>
  <c r="H20" i="2"/>
  <c r="G20" i="2"/>
  <c r="Y19" i="2"/>
  <c r="X19" i="2"/>
  <c r="T19" i="2"/>
  <c r="U19" i="2" s="1"/>
  <c r="V19" i="2" s="1"/>
  <c r="M19" i="2"/>
  <c r="I19" i="2"/>
  <c r="H19" i="2"/>
  <c r="G19" i="2"/>
  <c r="I17" i="2"/>
  <c r="I16" i="2" s="1"/>
  <c r="H17" i="2"/>
  <c r="H16" i="2" s="1"/>
  <c r="G17" i="2"/>
  <c r="G16" i="2" s="1"/>
  <c r="Y15" i="2"/>
  <c r="X15" i="2"/>
  <c r="T15" i="2"/>
  <c r="U15" i="2" s="1"/>
  <c r="V15" i="2" s="1"/>
  <c r="M15" i="2"/>
  <c r="I15" i="2"/>
  <c r="H15" i="2"/>
  <c r="G15" i="2"/>
  <c r="Y14" i="2"/>
  <c r="X14" i="2"/>
  <c r="T14" i="2"/>
  <c r="U14" i="2" s="1"/>
  <c r="V14" i="2" s="1"/>
  <c r="M14" i="2"/>
  <c r="I14" i="2"/>
  <c r="H14" i="2"/>
  <c r="G14" i="2"/>
  <c r="Y13" i="2"/>
  <c r="X13" i="2"/>
  <c r="T13" i="2"/>
  <c r="U13" i="2" s="1"/>
  <c r="V13" i="2" s="1"/>
  <c r="M13" i="2"/>
  <c r="I13" i="2"/>
  <c r="H13" i="2"/>
  <c r="G13" i="2"/>
  <c r="Y12" i="2"/>
  <c r="X12" i="2"/>
  <c r="H12" i="2"/>
  <c r="C11" i="2"/>
  <c r="G11" i="2" s="1"/>
  <c r="Y10" i="2"/>
  <c r="X10" i="2"/>
  <c r="T10" i="2"/>
  <c r="U10" i="2" s="1"/>
  <c r="V10" i="2" s="1"/>
  <c r="M10" i="2"/>
  <c r="Y9" i="2"/>
  <c r="X9" i="2"/>
  <c r="T9" i="2"/>
  <c r="U9" i="2" s="1"/>
  <c r="V9" i="2" s="1"/>
  <c r="I187" i="6" l="1"/>
  <c r="I112" i="6"/>
  <c r="G127" i="6"/>
  <c r="H170" i="6"/>
  <c r="I8" i="6"/>
  <c r="I21" i="6"/>
  <c r="T49" i="6"/>
  <c r="C57" i="6"/>
  <c r="H57" i="6" s="1"/>
  <c r="I117" i="6"/>
  <c r="C169" i="6"/>
  <c r="G169" i="6" s="1"/>
  <c r="I170" i="6"/>
  <c r="G47" i="6"/>
  <c r="G84" i="6"/>
  <c r="H103" i="6"/>
  <c r="G103" i="6"/>
  <c r="G8" i="6"/>
  <c r="G30" i="6"/>
  <c r="G55" i="6"/>
  <c r="I76" i="6"/>
  <c r="C83" i="6"/>
  <c r="I108" i="6"/>
  <c r="I127" i="6"/>
  <c r="G131" i="6"/>
  <c r="H148" i="6"/>
  <c r="C205" i="6"/>
  <c r="G205" i="6" s="1"/>
  <c r="I100" i="6"/>
  <c r="C111" i="6"/>
  <c r="G111" i="6" s="1"/>
  <c r="I206" i="6"/>
  <c r="I28" i="6"/>
  <c r="G58" i="6"/>
  <c r="I62" i="6"/>
  <c r="G91" i="6"/>
  <c r="G100" i="6"/>
  <c r="G104" i="6"/>
  <c r="G117" i="6"/>
  <c r="I120" i="6"/>
  <c r="I156" i="6"/>
  <c r="I166" i="6"/>
  <c r="I191" i="6"/>
  <c r="G206" i="6"/>
  <c r="I226" i="6"/>
  <c r="G12" i="6"/>
  <c r="H58" i="6"/>
  <c r="G62" i="6"/>
  <c r="H104" i="6"/>
  <c r="G120" i="6"/>
  <c r="G156" i="6"/>
  <c r="H166" i="6"/>
  <c r="G187" i="6"/>
  <c r="G226" i="6"/>
  <c r="I12" i="6"/>
  <c r="G143" i="6"/>
  <c r="I148" i="6"/>
  <c r="G173" i="6"/>
  <c r="H165" i="6"/>
  <c r="G165" i="6"/>
  <c r="H201" i="6"/>
  <c r="G201" i="6"/>
  <c r="H147" i="6"/>
  <c r="G147" i="6"/>
  <c r="H107" i="6"/>
  <c r="G107" i="6"/>
  <c r="C11" i="6"/>
  <c r="Q12" i="6"/>
  <c r="S12" i="6" s="1"/>
  <c r="I24" i="6"/>
  <c r="H28" i="6"/>
  <c r="I40" i="6"/>
  <c r="H43" i="6"/>
  <c r="H53" i="6"/>
  <c r="Q55" i="6"/>
  <c r="S55" i="6" s="1"/>
  <c r="H65" i="6"/>
  <c r="H79" i="6"/>
  <c r="Q81" i="6"/>
  <c r="S81" i="6" s="1"/>
  <c r="Q91" i="6"/>
  <c r="S91" i="6" s="1"/>
  <c r="H95" i="6"/>
  <c r="F107" i="6"/>
  <c r="G108" i="6"/>
  <c r="H119" i="6"/>
  <c r="C130" i="6"/>
  <c r="I130" i="6" s="1"/>
  <c r="Q131" i="6"/>
  <c r="S131" i="6" s="1"/>
  <c r="H137" i="6"/>
  <c r="F147" i="6"/>
  <c r="G148" i="6"/>
  <c r="H155" i="6"/>
  <c r="H161" i="6"/>
  <c r="F165" i="6"/>
  <c r="G166" i="6"/>
  <c r="C190" i="6"/>
  <c r="I190" i="6" s="1"/>
  <c r="Q191" i="6"/>
  <c r="S191" i="6" s="1"/>
  <c r="H195" i="6"/>
  <c r="F201" i="6"/>
  <c r="G202" i="6"/>
  <c r="H225" i="6"/>
  <c r="I43" i="6"/>
  <c r="I53" i="6"/>
  <c r="Q58" i="6"/>
  <c r="S58" i="6" s="1"/>
  <c r="I65" i="6"/>
  <c r="I79" i="6"/>
  <c r="Q84" i="6"/>
  <c r="S84" i="6" s="1"/>
  <c r="I95" i="6"/>
  <c r="Q104" i="6"/>
  <c r="S104" i="6" s="1"/>
  <c r="Q144" i="6"/>
  <c r="S144" i="6" s="1"/>
  <c r="I161" i="6"/>
  <c r="Q174" i="6"/>
  <c r="S174" i="6" s="1"/>
  <c r="I195" i="6"/>
  <c r="Q214" i="6"/>
  <c r="S214" i="6" s="1"/>
  <c r="C7" i="6"/>
  <c r="Q8" i="6"/>
  <c r="S8" i="6" s="1"/>
  <c r="C29" i="6"/>
  <c r="I29" i="6" s="1"/>
  <c r="Q30" i="6"/>
  <c r="S30" i="6" s="1"/>
  <c r="T30" i="6"/>
  <c r="C46" i="6"/>
  <c r="I46" i="6" s="1"/>
  <c r="Q47" i="6"/>
  <c r="S47" i="6" s="1"/>
  <c r="F57" i="6"/>
  <c r="F83" i="6"/>
  <c r="F103" i="6"/>
  <c r="Q117" i="6"/>
  <c r="S117" i="6" s="1"/>
  <c r="T117" i="6"/>
  <c r="Q127" i="6"/>
  <c r="S127" i="6" s="1"/>
  <c r="Q135" i="6"/>
  <c r="S135" i="6" s="1"/>
  <c r="F143" i="6"/>
  <c r="F173" i="6"/>
  <c r="C186" i="6"/>
  <c r="Q187" i="6"/>
  <c r="S187" i="6" s="1"/>
  <c r="F213" i="6"/>
  <c r="C218" i="6"/>
  <c r="Q219" i="6"/>
  <c r="S219" i="6" s="1"/>
  <c r="Q62" i="6"/>
  <c r="S62" i="6" s="1"/>
  <c r="Q76" i="6"/>
  <c r="Q100" i="6"/>
  <c r="S100" i="6" s="1"/>
  <c r="Q112" i="6"/>
  <c r="S112" i="6" s="1"/>
  <c r="Q120" i="6"/>
  <c r="S120" i="6" s="1"/>
  <c r="Q138" i="6"/>
  <c r="S138" i="6" s="1"/>
  <c r="T138" i="6"/>
  <c r="Q156" i="6"/>
  <c r="S156" i="6" s="1"/>
  <c r="T156" i="6"/>
  <c r="Q170" i="6"/>
  <c r="S170" i="6" s="1"/>
  <c r="Q206" i="6"/>
  <c r="S206" i="6" s="1"/>
  <c r="T206" i="6"/>
  <c r="G213" i="6"/>
  <c r="G219" i="6"/>
  <c r="Q226" i="6"/>
  <c r="S226" i="6" s="1"/>
  <c r="H8" i="6"/>
  <c r="G24" i="6"/>
  <c r="H30" i="6"/>
  <c r="G40" i="6"/>
  <c r="C42" i="6"/>
  <c r="Q43" i="6"/>
  <c r="S43" i="6" s="1"/>
  <c r="H47" i="6"/>
  <c r="C52" i="6"/>
  <c r="Q53" i="6"/>
  <c r="S53" i="6" s="1"/>
  <c r="I58" i="6"/>
  <c r="C64" i="6"/>
  <c r="Q65" i="6"/>
  <c r="S65" i="6" s="1"/>
  <c r="C78" i="6"/>
  <c r="Q79" i="6"/>
  <c r="S79" i="6" s="1"/>
  <c r="I84" i="6"/>
  <c r="C94" i="6"/>
  <c r="Q95" i="6"/>
  <c r="S95" i="6" s="1"/>
  <c r="I104" i="6"/>
  <c r="F111" i="6"/>
  <c r="H117" i="6"/>
  <c r="F119" i="6"/>
  <c r="H127" i="6"/>
  <c r="H135" i="6"/>
  <c r="F137" i="6"/>
  <c r="I144" i="6"/>
  <c r="F155" i="6"/>
  <c r="C160" i="6"/>
  <c r="Q161" i="6"/>
  <c r="S161" i="6" s="1"/>
  <c r="F169" i="6"/>
  <c r="I174" i="6"/>
  <c r="H187" i="6"/>
  <c r="C194" i="6"/>
  <c r="Q195" i="6"/>
  <c r="S195" i="6" s="1"/>
  <c r="T195" i="6"/>
  <c r="F205" i="6"/>
  <c r="I214" i="6"/>
  <c r="H219" i="6"/>
  <c r="F225" i="6"/>
  <c r="Q21" i="6"/>
  <c r="S21" i="6" s="1"/>
  <c r="F42" i="6"/>
  <c r="F52" i="6"/>
  <c r="F64" i="6"/>
  <c r="F78" i="6"/>
  <c r="F94" i="6"/>
  <c r="Q108" i="6"/>
  <c r="S108" i="6" s="1"/>
  <c r="Q148" i="6"/>
  <c r="S148" i="6" s="1"/>
  <c r="F160" i="6"/>
  <c r="Q166" i="6"/>
  <c r="S166" i="6" s="1"/>
  <c r="F194" i="6"/>
  <c r="Q202" i="6"/>
  <c r="S202" i="6" s="1"/>
  <c r="C78" i="5"/>
  <c r="I104" i="5"/>
  <c r="F137" i="5"/>
  <c r="C83" i="5"/>
  <c r="I83" i="5" s="1"/>
  <c r="I100" i="5"/>
  <c r="I191" i="5"/>
  <c r="I214" i="5"/>
  <c r="I21" i="5"/>
  <c r="I107" i="5"/>
  <c r="C130" i="5"/>
  <c r="I135" i="5"/>
  <c r="I55" i="5"/>
  <c r="I131" i="5"/>
  <c r="I166" i="5"/>
  <c r="F11" i="5"/>
  <c r="I11" i="5" s="1"/>
  <c r="I62" i="5"/>
  <c r="F103" i="5"/>
  <c r="I103" i="5" s="1"/>
  <c r="I120" i="5"/>
  <c r="I148" i="5"/>
  <c r="I42" i="5"/>
  <c r="F52" i="5"/>
  <c r="I52" i="5" s="1"/>
  <c r="I58" i="5"/>
  <c r="I155" i="5"/>
  <c r="I173" i="5"/>
  <c r="I76" i="5"/>
  <c r="F119" i="5"/>
  <c r="I119" i="5" s="1"/>
  <c r="I147" i="5"/>
  <c r="I195" i="5"/>
  <c r="I225" i="5"/>
  <c r="I29" i="5"/>
  <c r="I156" i="5"/>
  <c r="I160" i="5"/>
  <c r="I81" i="5"/>
  <c r="I91" i="5"/>
  <c r="I186" i="5"/>
  <c r="I201" i="5"/>
  <c r="G197" i="3"/>
  <c r="H133" i="3"/>
  <c r="H45" i="3"/>
  <c r="F45" i="3"/>
  <c r="T46" i="3"/>
  <c r="U46" i="3" s="1"/>
  <c r="F49" i="3"/>
  <c r="T65" i="3"/>
  <c r="U65" i="3" s="1"/>
  <c r="V65" i="3" s="1"/>
  <c r="T68" i="3"/>
  <c r="U68" i="3" s="1"/>
  <c r="V68" i="3" s="1"/>
  <c r="G84" i="3"/>
  <c r="G94" i="3"/>
  <c r="T120" i="3"/>
  <c r="U120" i="3" s="1"/>
  <c r="V120" i="3" s="1"/>
  <c r="T134" i="3"/>
  <c r="U134" i="3" s="1"/>
  <c r="V134" i="3" s="1"/>
  <c r="H140" i="3"/>
  <c r="C168" i="3"/>
  <c r="H168" i="3" s="1"/>
  <c r="M173" i="3"/>
  <c r="F189" i="3"/>
  <c r="G204" i="3"/>
  <c r="C228" i="3"/>
  <c r="C86" i="3"/>
  <c r="H86" i="3" s="1"/>
  <c r="G158" i="3"/>
  <c r="G208" i="3"/>
  <c r="F7" i="3"/>
  <c r="M8" i="3"/>
  <c r="I33" i="3"/>
  <c r="G107" i="3"/>
  <c r="H111" i="3"/>
  <c r="C114" i="3"/>
  <c r="G114" i="3" s="1"/>
  <c r="G120" i="3"/>
  <c r="C150" i="3"/>
  <c r="G151" i="3"/>
  <c r="C172" i="3"/>
  <c r="G173" i="3"/>
  <c r="F221" i="3"/>
  <c r="M222" i="3"/>
  <c r="C106" i="3"/>
  <c r="H106" i="3" s="1"/>
  <c r="C110" i="3"/>
  <c r="H110" i="3" s="1"/>
  <c r="I209" i="3"/>
  <c r="T222" i="3"/>
  <c r="U222" i="3" s="1"/>
  <c r="V222" i="3" s="1"/>
  <c r="I120" i="3"/>
  <c r="H67" i="3"/>
  <c r="I68" i="3"/>
  <c r="F204" i="3"/>
  <c r="I204" i="3" s="1"/>
  <c r="I60" i="2"/>
  <c r="I149" i="2"/>
  <c r="M192" i="2"/>
  <c r="T58" i="2"/>
  <c r="U58" i="2" s="1"/>
  <c r="V58" i="2" s="1"/>
  <c r="F142" i="2"/>
  <c r="I161" i="2"/>
  <c r="G117" i="2"/>
  <c r="T70" i="2"/>
  <c r="U70" i="2" s="1"/>
  <c r="V70" i="2" s="1"/>
  <c r="H84" i="2"/>
  <c r="F112" i="2"/>
  <c r="I117" i="2"/>
  <c r="C160" i="2"/>
  <c r="G160" i="2" s="1"/>
  <c r="M161" i="2"/>
  <c r="I105" i="2"/>
  <c r="T122" i="2"/>
  <c r="U122" i="2" s="1"/>
  <c r="V122" i="2" s="1"/>
  <c r="T60" i="2"/>
  <c r="U60" i="2" s="1"/>
  <c r="V60" i="2" s="1"/>
  <c r="I81" i="2"/>
  <c r="G105" i="2"/>
  <c r="G136" i="2"/>
  <c r="I175" i="2"/>
  <c r="I211" i="2"/>
  <c r="C135" i="2"/>
  <c r="H135" i="2" s="1"/>
  <c r="G231" i="2"/>
  <c r="T109" i="2"/>
  <c r="U109" i="2" s="1"/>
  <c r="V109" i="2" s="1"/>
  <c r="C112" i="2"/>
  <c r="H112" i="2" s="1"/>
  <c r="H161" i="2"/>
  <c r="C230" i="2"/>
  <c r="H230" i="2" s="1"/>
  <c r="H81" i="2"/>
  <c r="F99" i="2"/>
  <c r="I109" i="2"/>
  <c r="T113" i="2"/>
  <c r="U113" i="2" s="1"/>
  <c r="V113" i="2" s="1"/>
  <c r="G125" i="2"/>
  <c r="T132" i="2"/>
  <c r="U132" i="2" s="1"/>
  <c r="V132" i="2" s="1"/>
  <c r="G161" i="2"/>
  <c r="F174" i="2"/>
  <c r="M175" i="2"/>
  <c r="M48" i="2"/>
  <c r="I200" i="2"/>
  <c r="T63" i="2"/>
  <c r="U63" i="2" s="1"/>
  <c r="V63" i="2" s="1"/>
  <c r="T89" i="2"/>
  <c r="U89" i="2" s="1"/>
  <c r="V89" i="2" s="1"/>
  <c r="T100" i="2"/>
  <c r="U100" i="2" s="1"/>
  <c r="V100" i="2" s="1"/>
  <c r="T105" i="2"/>
  <c r="U105" i="2" s="1"/>
  <c r="V105" i="2" s="1"/>
  <c r="G113" i="2"/>
  <c r="T117" i="2"/>
  <c r="U117" i="2" s="1"/>
  <c r="V117" i="2" s="1"/>
  <c r="G143" i="2"/>
  <c r="T149" i="2"/>
  <c r="U149" i="2" s="1"/>
  <c r="V149" i="2" s="1"/>
  <c r="G153" i="2"/>
  <c r="G200" i="2"/>
  <c r="H143" i="2"/>
  <c r="G152" i="2"/>
  <c r="H153" i="2"/>
  <c r="G196" i="2"/>
  <c r="C199" i="2"/>
  <c r="G199" i="2" s="1"/>
  <c r="T224" i="2"/>
  <c r="U224" i="2" s="1"/>
  <c r="V224" i="2" s="1"/>
  <c r="F57" i="2"/>
  <c r="H63" i="2"/>
  <c r="G100" i="2"/>
  <c r="C108" i="2"/>
  <c r="H109" i="2"/>
  <c r="F116" i="2"/>
  <c r="C174" i="2"/>
  <c r="G174" i="2" s="1"/>
  <c r="C195" i="2"/>
  <c r="I195" i="2" s="1"/>
  <c r="M196" i="2"/>
  <c r="F210" i="2"/>
  <c r="H142" i="2"/>
  <c r="G142" i="2"/>
  <c r="G178" i="2"/>
  <c r="H178" i="2"/>
  <c r="I67" i="2"/>
  <c r="F83" i="2"/>
  <c r="H175" i="2"/>
  <c r="T207" i="2"/>
  <c r="U207" i="2" s="1"/>
  <c r="V207" i="2" s="1"/>
  <c r="C210" i="2"/>
  <c r="M211" i="2"/>
  <c r="F223" i="2"/>
  <c r="M89" i="2"/>
  <c r="M105" i="2"/>
  <c r="F124" i="2"/>
  <c r="F135" i="2"/>
  <c r="I143" i="2"/>
  <c r="T153" i="2"/>
  <c r="U153" i="2" s="1"/>
  <c r="V153" i="2" s="1"/>
  <c r="C165" i="2"/>
  <c r="G211" i="2"/>
  <c r="M224" i="2"/>
  <c r="G58" i="2"/>
  <c r="G67" i="2"/>
  <c r="F69" i="2"/>
  <c r="G70" i="2"/>
  <c r="T84" i="2"/>
  <c r="U84" i="2" s="1"/>
  <c r="V84" i="2" s="1"/>
  <c r="I125" i="2"/>
  <c r="G166" i="2"/>
  <c r="G207" i="2"/>
  <c r="I231" i="2"/>
  <c r="F230" i="2"/>
  <c r="H58" i="2"/>
  <c r="H70" i="2"/>
  <c r="C148" i="2"/>
  <c r="G148" i="2" s="1"/>
  <c r="G206" i="2"/>
  <c r="H207" i="2"/>
  <c r="F11" i="3"/>
  <c r="M24" i="3"/>
  <c r="T26" i="2"/>
  <c r="U26" i="2" s="1"/>
  <c r="V26" i="2" s="1"/>
  <c r="G12" i="2"/>
  <c r="I12" i="2"/>
  <c r="H11" i="3"/>
  <c r="F32" i="3"/>
  <c r="G35" i="2"/>
  <c r="C34" i="2"/>
  <c r="G34" i="2" s="1"/>
  <c r="I111" i="5"/>
  <c r="I218" i="5"/>
  <c r="I137" i="5"/>
  <c r="I165" i="5"/>
  <c r="I169" i="5"/>
  <c r="F7" i="5"/>
  <c r="I12" i="5"/>
  <c r="F46" i="5"/>
  <c r="I46" i="5" s="1"/>
  <c r="F78" i="5"/>
  <c r="I78" i="5" s="1"/>
  <c r="F130" i="5"/>
  <c r="I130" i="5" s="1"/>
  <c r="F190" i="5"/>
  <c r="I190" i="5" s="1"/>
  <c r="F205" i="5"/>
  <c r="I205" i="5" s="1"/>
  <c r="F213" i="5"/>
  <c r="I213" i="5" s="1"/>
  <c r="I226" i="5"/>
  <c r="I108" i="5"/>
  <c r="I170" i="5"/>
  <c r="I219" i="5"/>
  <c r="I30" i="5"/>
  <c r="I43" i="5"/>
  <c r="I53" i="5"/>
  <c r="C57" i="5"/>
  <c r="I57" i="5" s="1"/>
  <c r="I65" i="5"/>
  <c r="I95" i="5"/>
  <c r="I161" i="5"/>
  <c r="I187" i="5"/>
  <c r="F194" i="5"/>
  <c r="I194" i="5" s="1"/>
  <c r="I202" i="5"/>
  <c r="C64" i="5"/>
  <c r="I64" i="5" s="1"/>
  <c r="I84" i="5"/>
  <c r="C94" i="5"/>
  <c r="I94" i="5" s="1"/>
  <c r="I112" i="5"/>
  <c r="I144" i="5"/>
  <c r="I174" i="5"/>
  <c r="G194" i="5"/>
  <c r="I11" i="3"/>
  <c r="U8" i="3"/>
  <c r="V8" i="3" s="1"/>
  <c r="I46" i="3"/>
  <c r="H46" i="3"/>
  <c r="G58" i="3"/>
  <c r="F110" i="3"/>
  <c r="T111" i="3"/>
  <c r="I111" i="3"/>
  <c r="M111" i="3"/>
  <c r="F122" i="3"/>
  <c r="T123" i="3"/>
  <c r="M123" i="3"/>
  <c r="I123" i="3"/>
  <c r="G177" i="3"/>
  <c r="C176" i="3"/>
  <c r="T177" i="3"/>
  <c r="U177" i="3" s="1"/>
  <c r="V177" i="3" s="1"/>
  <c r="C32" i="3"/>
  <c r="H33" i="3"/>
  <c r="G55" i="3"/>
  <c r="H55" i="3"/>
  <c r="H56" i="3"/>
  <c r="G56" i="3"/>
  <c r="T61" i="3"/>
  <c r="U61" i="3" s="1"/>
  <c r="V61" i="3" s="1"/>
  <c r="M61" i="3"/>
  <c r="I61" i="3"/>
  <c r="I79" i="3"/>
  <c r="T79" i="3"/>
  <c r="U79" i="3" s="1"/>
  <c r="V79" i="3" s="1"/>
  <c r="M79" i="3"/>
  <c r="T87" i="3"/>
  <c r="U87" i="3" s="1"/>
  <c r="V87" i="3" s="1"/>
  <c r="I87" i="3"/>
  <c r="F86" i="3"/>
  <c r="C163" i="3"/>
  <c r="T164" i="3"/>
  <c r="U164" i="3" s="1"/>
  <c r="V164" i="3" s="1"/>
  <c r="H164" i="3"/>
  <c r="I164" i="3"/>
  <c r="T56" i="3"/>
  <c r="U56" i="3" s="1"/>
  <c r="V56" i="3" s="1"/>
  <c r="M56" i="3"/>
  <c r="F55" i="3"/>
  <c r="U111" i="3"/>
  <c r="V111" i="3" s="1"/>
  <c r="U123" i="3"/>
  <c r="V123" i="3" s="1"/>
  <c r="G147" i="3"/>
  <c r="H147" i="3"/>
  <c r="C146" i="3"/>
  <c r="H177" i="3"/>
  <c r="G164" i="3"/>
  <c r="T12" i="3"/>
  <c r="U12" i="3" s="1"/>
  <c r="V12" i="3" s="1"/>
  <c r="M12" i="3"/>
  <c r="I12" i="3"/>
  <c r="G33" i="3"/>
  <c r="I56" i="3"/>
  <c r="C60" i="3"/>
  <c r="H65" i="3"/>
  <c r="T27" i="3"/>
  <c r="U27" i="3" s="1"/>
  <c r="V27" i="3" s="1"/>
  <c r="H27" i="3"/>
  <c r="G27" i="3"/>
  <c r="I58" i="3"/>
  <c r="H58" i="3"/>
  <c r="M87" i="3"/>
  <c r="T151" i="3"/>
  <c r="U151" i="3" s="1"/>
  <c r="V151" i="3" s="1"/>
  <c r="I151" i="3"/>
  <c r="M151" i="3"/>
  <c r="F150" i="3"/>
  <c r="C7" i="3"/>
  <c r="I8" i="3"/>
  <c r="H8" i="3"/>
  <c r="T33" i="3"/>
  <c r="U33" i="3" s="1"/>
  <c r="V33" i="3" s="1"/>
  <c r="C49" i="3"/>
  <c r="I50" i="3"/>
  <c r="H50" i="3"/>
  <c r="G65" i="3"/>
  <c r="U84" i="3"/>
  <c r="V84" i="3" s="1"/>
  <c r="U98" i="3"/>
  <c r="V98" i="3" s="1"/>
  <c r="H130" i="3"/>
  <c r="T130" i="3"/>
  <c r="C122" i="3"/>
  <c r="I130" i="3"/>
  <c r="G130" i="3"/>
  <c r="I45" i="3"/>
  <c r="H82" i="3"/>
  <c r="C81" i="3"/>
  <c r="I81" i="3" s="1"/>
  <c r="I103" i="3"/>
  <c r="T103" i="3"/>
  <c r="U103" i="3" s="1"/>
  <c r="V103" i="3" s="1"/>
  <c r="H134" i="3"/>
  <c r="I134" i="3"/>
  <c r="U24" i="3"/>
  <c r="V24" i="3" s="1"/>
  <c r="U94" i="3"/>
  <c r="V94" i="3" s="1"/>
  <c r="F97" i="3"/>
  <c r="H98" i="3"/>
  <c r="C97" i="3"/>
  <c r="T107" i="3"/>
  <c r="U107" i="3" s="1"/>
  <c r="V107" i="3" s="1"/>
  <c r="I107" i="3"/>
  <c r="F106" i="3"/>
  <c r="H114" i="3"/>
  <c r="F114" i="3"/>
  <c r="T115" i="3"/>
  <c r="U115" i="3" s="1"/>
  <c r="V115" i="3" s="1"/>
  <c r="M115" i="3"/>
  <c r="H138" i="3"/>
  <c r="I138" i="3"/>
  <c r="T138" i="3"/>
  <c r="U138" i="3" s="1"/>
  <c r="V138" i="3" s="1"/>
  <c r="H190" i="3"/>
  <c r="G190" i="3"/>
  <c r="C189" i="3"/>
  <c r="T190" i="3"/>
  <c r="U190" i="3" s="1"/>
  <c r="V190" i="3" s="1"/>
  <c r="H194" i="3"/>
  <c r="G194" i="3"/>
  <c r="C193" i="3"/>
  <c r="I193" i="3" s="1"/>
  <c r="V46" i="3"/>
  <c r="U50" i="3"/>
  <c r="V50" i="3" s="1"/>
  <c r="U58" i="3"/>
  <c r="V58" i="3" s="1"/>
  <c r="I65" i="3"/>
  <c r="F67" i="3"/>
  <c r="T82" i="3"/>
  <c r="U82" i="3" s="1"/>
  <c r="V82" i="3" s="1"/>
  <c r="I98" i="3"/>
  <c r="M107" i="3"/>
  <c r="F158" i="3"/>
  <c r="T159" i="3"/>
  <c r="U159" i="3" s="1"/>
  <c r="V159" i="3" s="1"/>
  <c r="I159" i="3"/>
  <c r="H216" i="3"/>
  <c r="G216" i="3"/>
  <c r="M82" i="3"/>
  <c r="M98" i="3"/>
  <c r="U130" i="3"/>
  <c r="V130" i="3" s="1"/>
  <c r="I147" i="3"/>
  <c r="F146" i="3"/>
  <c r="T169" i="3"/>
  <c r="U169" i="3" s="1"/>
  <c r="V169" i="3" s="1"/>
  <c r="I169" i="3"/>
  <c r="I217" i="3"/>
  <c r="F216" i="3"/>
  <c r="M217" i="3"/>
  <c r="I133" i="3"/>
  <c r="I177" i="3"/>
  <c r="F176" i="3"/>
  <c r="M194" i="3"/>
  <c r="I194" i="3"/>
  <c r="I197" i="3"/>
  <c r="U217" i="3"/>
  <c r="V217" i="3" s="1"/>
  <c r="H222" i="3"/>
  <c r="G222" i="3"/>
  <c r="C221" i="3"/>
  <c r="I222" i="3"/>
  <c r="F140" i="3"/>
  <c r="T141" i="3"/>
  <c r="U141" i="3" s="1"/>
  <c r="V141" i="3" s="1"/>
  <c r="U147" i="3"/>
  <c r="V147" i="3" s="1"/>
  <c r="F172" i="3"/>
  <c r="T173" i="3"/>
  <c r="U173" i="3" s="1"/>
  <c r="V173" i="3" s="1"/>
  <c r="M177" i="3"/>
  <c r="T194" i="3"/>
  <c r="U194" i="3" s="1"/>
  <c r="V194" i="3" s="1"/>
  <c r="H217" i="3"/>
  <c r="G217" i="3"/>
  <c r="U205" i="3"/>
  <c r="V205" i="3" s="1"/>
  <c r="M164" i="3"/>
  <c r="M198" i="3"/>
  <c r="I205" i="3"/>
  <c r="T209" i="3"/>
  <c r="U209" i="3" s="1"/>
  <c r="V209" i="3" s="1"/>
  <c r="T229" i="3"/>
  <c r="T198" i="3"/>
  <c r="U198" i="3" s="1"/>
  <c r="V198" i="3" s="1"/>
  <c r="M205" i="3"/>
  <c r="U229" i="3"/>
  <c r="V229" i="3" s="1"/>
  <c r="F208" i="3"/>
  <c r="F228" i="3"/>
  <c r="H11" i="2"/>
  <c r="M35" i="2"/>
  <c r="F34" i="2"/>
  <c r="T35" i="2"/>
  <c r="U35" i="2" s="1"/>
  <c r="V35" i="2" s="1"/>
  <c r="C47" i="2"/>
  <c r="I47" i="2" s="1"/>
  <c r="T48" i="2"/>
  <c r="U48" i="2" s="1"/>
  <c r="V48" i="2" s="1"/>
  <c r="I48" i="2"/>
  <c r="G48" i="2"/>
  <c r="I152" i="2"/>
  <c r="H86" i="2"/>
  <c r="G86" i="2"/>
  <c r="I35" i="2"/>
  <c r="M12" i="2"/>
  <c r="F11" i="2"/>
  <c r="T12" i="2"/>
  <c r="U12" i="2" s="1"/>
  <c r="V12" i="2" s="1"/>
  <c r="H48" i="2"/>
  <c r="H52" i="2"/>
  <c r="G52" i="2"/>
  <c r="T52" i="2"/>
  <c r="U52" i="2" s="1"/>
  <c r="V52" i="2" s="1"/>
  <c r="C51" i="2"/>
  <c r="H89" i="2"/>
  <c r="G89" i="2"/>
  <c r="C88" i="2"/>
  <c r="I89" i="2"/>
  <c r="H96" i="2"/>
  <c r="G96" i="2"/>
  <c r="M60" i="2"/>
  <c r="T86" i="2"/>
  <c r="U86" i="2" s="1"/>
  <c r="V86" i="2" s="1"/>
  <c r="H219" i="2"/>
  <c r="G219" i="2"/>
  <c r="H26" i="2"/>
  <c r="F51" i="2"/>
  <c r="C57" i="2"/>
  <c r="G63" i="2"/>
  <c r="C62" i="2"/>
  <c r="I63" i="2"/>
  <c r="I96" i="2"/>
  <c r="M96" i="2"/>
  <c r="C170" i="2"/>
  <c r="H171" i="2"/>
  <c r="G171" i="2"/>
  <c r="T171" i="2"/>
  <c r="U171" i="2" s="1"/>
  <c r="V171" i="2" s="1"/>
  <c r="I52" i="2"/>
  <c r="T67" i="2"/>
  <c r="U67" i="2" s="1"/>
  <c r="V67" i="2" s="1"/>
  <c r="M67" i="2"/>
  <c r="T96" i="2"/>
  <c r="U96" i="2" s="1"/>
  <c r="V96" i="2" s="1"/>
  <c r="I140" i="2"/>
  <c r="G140" i="2"/>
  <c r="T140" i="2"/>
  <c r="U140" i="2" s="1"/>
  <c r="V140" i="2" s="1"/>
  <c r="H140" i="2"/>
  <c r="C218" i="2"/>
  <c r="M179" i="2"/>
  <c r="F178" i="2"/>
  <c r="T179" i="2"/>
  <c r="U179" i="2" s="1"/>
  <c r="V179" i="2" s="1"/>
  <c r="H60" i="2"/>
  <c r="G60" i="2"/>
  <c r="I86" i="2"/>
  <c r="M86" i="2"/>
  <c r="G122" i="2"/>
  <c r="I122" i="2"/>
  <c r="H122" i="2"/>
  <c r="C116" i="2"/>
  <c r="I179" i="2"/>
  <c r="C69" i="2"/>
  <c r="C83" i="2"/>
  <c r="C99" i="2"/>
  <c r="F165" i="2"/>
  <c r="T166" i="2"/>
  <c r="U166" i="2" s="1"/>
  <c r="V166" i="2" s="1"/>
  <c r="M166" i="2"/>
  <c r="H179" i="2"/>
  <c r="G179" i="2"/>
  <c r="I192" i="2"/>
  <c r="G192" i="2"/>
  <c r="C191" i="2"/>
  <c r="T196" i="2"/>
  <c r="U196" i="2" s="1"/>
  <c r="V196" i="2" s="1"/>
  <c r="I196" i="2"/>
  <c r="I206" i="2"/>
  <c r="M219" i="2"/>
  <c r="F218" i="2"/>
  <c r="I58" i="2"/>
  <c r="I70" i="2"/>
  <c r="M81" i="2"/>
  <c r="I84" i="2"/>
  <c r="I100" i="2"/>
  <c r="M117" i="2"/>
  <c r="I132" i="2"/>
  <c r="G132" i="2"/>
  <c r="C124" i="2"/>
  <c r="T136" i="2"/>
  <c r="U136" i="2" s="1"/>
  <c r="V136" i="2" s="1"/>
  <c r="I136" i="2"/>
  <c r="H149" i="2"/>
  <c r="G149" i="2"/>
  <c r="I166" i="2"/>
  <c r="F199" i="2"/>
  <c r="T200" i="2"/>
  <c r="U200" i="2" s="1"/>
  <c r="V200" i="2" s="1"/>
  <c r="M200" i="2"/>
  <c r="I219" i="2"/>
  <c r="I224" i="2"/>
  <c r="G224" i="2"/>
  <c r="C223" i="2"/>
  <c r="F62" i="2"/>
  <c r="T81" i="2"/>
  <c r="U81" i="2" s="1"/>
  <c r="V81" i="2" s="1"/>
  <c r="F88" i="2"/>
  <c r="F108" i="2"/>
  <c r="I113" i="2"/>
  <c r="M149" i="2"/>
  <c r="F148" i="2"/>
  <c r="T192" i="2"/>
  <c r="U192" i="2" s="1"/>
  <c r="V192" i="2" s="1"/>
  <c r="T219" i="2"/>
  <c r="U219" i="2" s="1"/>
  <c r="V219" i="2" s="1"/>
  <c r="T125" i="2"/>
  <c r="U125" i="2" s="1"/>
  <c r="V125" i="2" s="1"/>
  <c r="T143" i="2"/>
  <c r="U143" i="2" s="1"/>
  <c r="V143" i="2" s="1"/>
  <c r="I153" i="2"/>
  <c r="T161" i="2"/>
  <c r="U161" i="2" s="1"/>
  <c r="V161" i="2" s="1"/>
  <c r="I171" i="2"/>
  <c r="T175" i="2"/>
  <c r="U175" i="2" s="1"/>
  <c r="V175" i="2" s="1"/>
  <c r="I207" i="2"/>
  <c r="T211" i="2"/>
  <c r="U211" i="2" s="1"/>
  <c r="V211" i="2" s="1"/>
  <c r="T231" i="2"/>
  <c r="U231" i="2" s="1"/>
  <c r="V231" i="2" s="1"/>
  <c r="M153" i="2"/>
  <c r="M171" i="2"/>
  <c r="M207" i="2"/>
  <c r="S76" i="6" l="1"/>
  <c r="Q230" i="6"/>
  <c r="T202" i="6"/>
  <c r="T108" i="6"/>
  <c r="T84" i="6"/>
  <c r="T65" i="6"/>
  <c r="T62" i="6"/>
  <c r="G57" i="6"/>
  <c r="T43" i="6"/>
  <c r="T131" i="6"/>
  <c r="H169" i="6"/>
  <c r="T170" i="6"/>
  <c r="T120" i="6"/>
  <c r="T174" i="6"/>
  <c r="T104" i="6"/>
  <c r="T55" i="6"/>
  <c r="F230" i="6"/>
  <c r="T148" i="6"/>
  <c r="T76" i="6"/>
  <c r="T58" i="6"/>
  <c r="H205" i="6"/>
  <c r="H111" i="6"/>
  <c r="G83" i="6"/>
  <c r="H83" i="6"/>
  <c r="T100" i="6"/>
  <c r="T135" i="6"/>
  <c r="T91" i="6"/>
  <c r="I64" i="6"/>
  <c r="H52" i="6"/>
  <c r="G52" i="6"/>
  <c r="I147" i="6"/>
  <c r="I119" i="6"/>
  <c r="H94" i="6"/>
  <c r="G94" i="6"/>
  <c r="T219" i="6"/>
  <c r="I173" i="6"/>
  <c r="T47" i="6"/>
  <c r="I201" i="6"/>
  <c r="I194" i="6"/>
  <c r="I205" i="6"/>
  <c r="H64" i="6"/>
  <c r="G64" i="6"/>
  <c r="H218" i="6"/>
  <c r="G218" i="6"/>
  <c r="H7" i="6"/>
  <c r="C230" i="6"/>
  <c r="G7" i="6"/>
  <c r="I107" i="6"/>
  <c r="I137" i="6"/>
  <c r="I111" i="6"/>
  <c r="I160" i="6"/>
  <c r="I78" i="6"/>
  <c r="I225" i="6"/>
  <c r="H194" i="6"/>
  <c r="G194" i="6"/>
  <c r="T161" i="6"/>
  <c r="T95" i="6"/>
  <c r="H78" i="6"/>
  <c r="G78" i="6"/>
  <c r="T53" i="6"/>
  <c r="T226" i="6"/>
  <c r="T112" i="6"/>
  <c r="T187" i="6"/>
  <c r="T127" i="6"/>
  <c r="I57" i="6"/>
  <c r="H29" i="6"/>
  <c r="G29" i="6"/>
  <c r="T144" i="6"/>
  <c r="H190" i="6"/>
  <c r="G190" i="6"/>
  <c r="T12" i="6"/>
  <c r="H160" i="6"/>
  <c r="G160" i="6"/>
  <c r="I42" i="6"/>
  <c r="H186" i="6"/>
  <c r="G186" i="6"/>
  <c r="I52" i="6"/>
  <c r="I155" i="6"/>
  <c r="T8" i="6"/>
  <c r="T81" i="6"/>
  <c r="H11" i="6"/>
  <c r="G11" i="6"/>
  <c r="I11" i="6"/>
  <c r="I143" i="6"/>
  <c r="H46" i="6"/>
  <c r="G46" i="6"/>
  <c r="I165" i="6"/>
  <c r="I7" i="6"/>
  <c r="I169" i="6"/>
  <c r="I213" i="6"/>
  <c r="I103" i="6"/>
  <c r="I186" i="6"/>
  <c r="T166" i="6"/>
  <c r="I94" i="6"/>
  <c r="T21" i="6"/>
  <c r="T79" i="6"/>
  <c r="H42" i="6"/>
  <c r="G42" i="6"/>
  <c r="I83" i="6"/>
  <c r="T214" i="6"/>
  <c r="T191" i="6"/>
  <c r="H130" i="6"/>
  <c r="G130" i="6"/>
  <c r="I218" i="6"/>
  <c r="H150" i="3"/>
  <c r="G150" i="3"/>
  <c r="G168" i="3"/>
  <c r="I163" i="3"/>
  <c r="G106" i="3"/>
  <c r="G172" i="3"/>
  <c r="H172" i="3"/>
  <c r="I168" i="3"/>
  <c r="G86" i="3"/>
  <c r="G228" i="3"/>
  <c r="H228" i="3"/>
  <c r="G110" i="3"/>
  <c r="I142" i="2"/>
  <c r="G135" i="2"/>
  <c r="I230" i="2"/>
  <c r="I135" i="2"/>
  <c r="G112" i="2"/>
  <c r="I116" i="2"/>
  <c r="H199" i="2"/>
  <c r="H160" i="2"/>
  <c r="I112" i="2"/>
  <c r="G230" i="2"/>
  <c r="I160" i="2"/>
  <c r="I83" i="2"/>
  <c r="I69" i="2"/>
  <c r="I174" i="2"/>
  <c r="G108" i="2"/>
  <c r="H108" i="2"/>
  <c r="G195" i="2"/>
  <c r="H195" i="2"/>
  <c r="H174" i="2"/>
  <c r="H210" i="2"/>
  <c r="G210" i="2"/>
  <c r="H165" i="2"/>
  <c r="G165" i="2"/>
  <c r="H148" i="2"/>
  <c r="I210" i="2"/>
  <c r="H34" i="2"/>
  <c r="I32" i="3"/>
  <c r="C235" i="2"/>
  <c r="H235" i="2" s="1"/>
  <c r="I7" i="5"/>
  <c r="F230" i="5"/>
  <c r="C230" i="5"/>
  <c r="I67" i="3"/>
  <c r="I208" i="3"/>
  <c r="I158" i="3"/>
  <c r="I176" i="3"/>
  <c r="G97" i="3"/>
  <c r="H97" i="3"/>
  <c r="G81" i="3"/>
  <c r="H81" i="3"/>
  <c r="I55" i="3"/>
  <c r="H176" i="3"/>
  <c r="G176" i="3"/>
  <c r="I216" i="3"/>
  <c r="I146" i="3"/>
  <c r="I97" i="3"/>
  <c r="H193" i="3"/>
  <c r="G193" i="3"/>
  <c r="G49" i="3"/>
  <c r="I49" i="3"/>
  <c r="H49" i="3"/>
  <c r="G163" i="3"/>
  <c r="H163" i="3"/>
  <c r="G189" i="3"/>
  <c r="H189" i="3"/>
  <c r="I189" i="3"/>
  <c r="H60" i="3"/>
  <c r="G60" i="3"/>
  <c r="I106" i="3"/>
  <c r="C233" i="3"/>
  <c r="H7" i="3"/>
  <c r="G7" i="3"/>
  <c r="I150" i="3"/>
  <c r="I60" i="3"/>
  <c r="I228" i="3"/>
  <c r="I172" i="3"/>
  <c r="I140" i="3"/>
  <c r="G221" i="3"/>
  <c r="H221" i="3"/>
  <c r="I221" i="3"/>
  <c r="I114" i="3"/>
  <c r="I86" i="3"/>
  <c r="H32" i="3"/>
  <c r="G32" i="3"/>
  <c r="I110" i="3"/>
  <c r="I7" i="3"/>
  <c r="F233" i="3"/>
  <c r="H122" i="3"/>
  <c r="G122" i="3"/>
  <c r="H146" i="3"/>
  <c r="G146" i="3"/>
  <c r="I122" i="3"/>
  <c r="H57" i="2"/>
  <c r="G57" i="2"/>
  <c r="H223" i="2"/>
  <c r="I223" i="2"/>
  <c r="G223" i="2"/>
  <c r="I51" i="2"/>
  <c r="H191" i="2"/>
  <c r="G191" i="2"/>
  <c r="I191" i="2"/>
  <c r="I170" i="2"/>
  <c r="H47" i="2"/>
  <c r="G47" i="2"/>
  <c r="I148" i="2"/>
  <c r="I62" i="2"/>
  <c r="I199" i="2"/>
  <c r="G124" i="2"/>
  <c r="I124" i="2"/>
  <c r="H124" i="2"/>
  <c r="I165" i="2"/>
  <c r="H69" i="2"/>
  <c r="G69" i="2"/>
  <c r="I178" i="2"/>
  <c r="H62" i="2"/>
  <c r="G62" i="2"/>
  <c r="H99" i="2"/>
  <c r="G99" i="2"/>
  <c r="I99" i="2"/>
  <c r="G88" i="2"/>
  <c r="H88" i="2"/>
  <c r="I57" i="2"/>
  <c r="I34" i="2"/>
  <c r="H170" i="2"/>
  <c r="G170" i="2"/>
  <c r="I108" i="2"/>
  <c r="G218" i="2"/>
  <c r="H218" i="2"/>
  <c r="G51" i="2"/>
  <c r="H51" i="2"/>
  <c r="H83" i="2"/>
  <c r="G83" i="2"/>
  <c r="I88" i="2"/>
  <c r="I218" i="2"/>
  <c r="H116" i="2"/>
  <c r="G116" i="2"/>
  <c r="I11" i="2"/>
  <c r="F235" i="2"/>
  <c r="H230" i="6" l="1"/>
  <c r="G230" i="6"/>
  <c r="I230" i="6"/>
  <c r="G235" i="2"/>
  <c r="I230" i="5"/>
  <c r="G233" i="3"/>
  <c r="H233" i="3"/>
  <c r="I233" i="3"/>
  <c r="M233" i="3"/>
  <c r="M235" i="2"/>
  <c r="I235" i="2"/>
  <c r="T235" i="2"/>
  <c r="U235" i="2" s="1"/>
  <c r="V235" i="2" s="1"/>
</calcChain>
</file>

<file path=xl/sharedStrings.xml><?xml version="1.0" encoding="utf-8"?>
<sst xmlns="http://schemas.openxmlformats.org/spreadsheetml/2006/main" count="1357" uniqueCount="414">
  <si>
    <t>№ п/п</t>
  </si>
  <si>
    <t xml:space="preserve"> </t>
  </si>
  <si>
    <t>Всего, особей</t>
  </si>
  <si>
    <t>Заявлено к добыче, особей</t>
  </si>
  <si>
    <t xml:space="preserve">Самцы во время гона </t>
  </si>
  <si>
    <t>Без подразделения по половому признаку</t>
  </si>
  <si>
    <t>Итого</t>
  </si>
  <si>
    <t xml:space="preserve">Квоты добычи в 2017 г., особей </t>
  </si>
  <si>
    <t xml:space="preserve">Добыто в 2017 г., особей </t>
  </si>
  <si>
    <t>максимально голов
 по нормативу допустимого изъятия</t>
  </si>
  <si>
    <t>плотность
 в свойственных угодьях</t>
  </si>
  <si>
    <t>1.1</t>
  </si>
  <si>
    <t>ЗОУ "Азовское"</t>
  </si>
  <si>
    <t>ООУ Азовского района</t>
  </si>
  <si>
    <t>Большереченский</t>
  </si>
  <si>
    <t>ЗОУ "Гарантия"</t>
  </si>
  <si>
    <t>ЗОУ "Феникс"</t>
  </si>
  <si>
    <t>ООУ Большереченского района</t>
  </si>
  <si>
    <t>Большеуковский</t>
  </si>
  <si>
    <t>ЗОУ "Белогривское"</t>
  </si>
  <si>
    <t>ЗОУ "Уртяг"</t>
  </si>
  <si>
    <t>ООУ Большеуковского района</t>
  </si>
  <si>
    <t>Горьковский</t>
  </si>
  <si>
    <t>ЗОУ "Астыровское"</t>
  </si>
  <si>
    <t>ООУ Горьковского района</t>
  </si>
  <si>
    <t>Знаменский</t>
  </si>
  <si>
    <t>ЗОУ "Еланьское"</t>
  </si>
  <si>
    <t>ЗОУ "Знаменское"</t>
  </si>
  <si>
    <t>ЗОУ "Медвежий угол"</t>
  </si>
  <si>
    <t>ООУ Знаменского района</t>
  </si>
  <si>
    <t>Исилькульский</t>
  </si>
  <si>
    <t>ЗОУ "Медвежинское"</t>
  </si>
  <si>
    <t>ООУ Исилькульского района</t>
  </si>
  <si>
    <t>Калачинский</t>
  </si>
  <si>
    <t>ЗОУ "Большемитькинское"</t>
  </si>
  <si>
    <t>ЗОУ "Кабанье"</t>
  </si>
  <si>
    <t>ООУ Калачинского района</t>
  </si>
  <si>
    <t>ЗОУ "Белые Колки"</t>
  </si>
  <si>
    <t>ЗОУ "Белые Колки-Азановское"</t>
  </si>
  <si>
    <t>ЗОУ "Бучарлинское"</t>
  </si>
  <si>
    <t>ЗОУ "Колосовское"</t>
  </si>
  <si>
    <t>ЗОУ "Крайчиковское"</t>
  </si>
  <si>
    <t>ЗОУ "Чердынцевское"</t>
  </si>
  <si>
    <t>ООУ Колосовского района</t>
  </si>
  <si>
    <t>Кормиловский</t>
  </si>
  <si>
    <t>ЗОУ "Юрьевское"</t>
  </si>
  <si>
    <t>ООУ Кормиловского района</t>
  </si>
  <si>
    <t>Крутинский</t>
  </si>
  <si>
    <t>ЗОУ "Ильинское"</t>
  </si>
  <si>
    <t>ЗОУ "Крутинское"</t>
  </si>
  <si>
    <t>ЗОУ "Тенисское"</t>
  </si>
  <si>
    <t>ООУ Крутинского района</t>
  </si>
  <si>
    <t>Любинский</t>
  </si>
  <si>
    <t>ЗОУ "Замираловское"</t>
  </si>
  <si>
    <t>ЗОУ "Любинское"</t>
  </si>
  <si>
    <t>ООУ Любинского района</t>
  </si>
  <si>
    <t>Марьяновский</t>
  </si>
  <si>
    <t>ЗОУ "Марьяновское"</t>
  </si>
  <si>
    <t>ООУ Марьяновского района</t>
  </si>
  <si>
    <t>Москаленский</t>
  </si>
  <si>
    <t>ЗОУ "Москаленское"</t>
  </si>
  <si>
    <t>ООУ Москаленского района</t>
  </si>
  <si>
    <t>Муромцевский</t>
  </si>
  <si>
    <t>ЗОУ "Муромцевское"</t>
  </si>
  <si>
    <t>14.2</t>
  </si>
  <si>
    <t>ЗОУ "Поречье"</t>
  </si>
  <si>
    <t>ООУ Муромцевского района</t>
  </si>
  <si>
    <t>Называевский</t>
  </si>
  <si>
    <t>ЗОУ "Бутурлинское"</t>
  </si>
  <si>
    <t>ЗОУ "Жирновское"</t>
  </si>
  <si>
    <t>ЗОУ "Калибр"</t>
  </si>
  <si>
    <t>ЗОУ "Князево"</t>
  </si>
  <si>
    <t>ЗОУ "Покровское"</t>
  </si>
  <si>
    <t>ООУ Называевского района</t>
  </si>
  <si>
    <t>Нижнеомский</t>
  </si>
  <si>
    <t>ЗОУ "КФХ Бригерт"</t>
  </si>
  <si>
    <t>ЗОУ "Тайкульское"</t>
  </si>
  <si>
    <t>Нововаршавский</t>
  </si>
  <si>
    <t>ЗОУ "Богдановское"</t>
  </si>
  <si>
    <t>ЗОУ "Нововаршавское"</t>
  </si>
  <si>
    <t>ЗОУ "Новоивановское"</t>
  </si>
  <si>
    <t>ООУ Нововаршавского района</t>
  </si>
  <si>
    <t>Одесский</t>
  </si>
  <si>
    <t>ЗОУ "Одесское"</t>
  </si>
  <si>
    <t>ООУ Одесского района</t>
  </si>
  <si>
    <t>Оконешниковский</t>
  </si>
  <si>
    <t>ЗОУ "Лебяжье"</t>
  </si>
  <si>
    <t>ЗОУ "Оконешниковское"</t>
  </si>
  <si>
    <t>ООУ Оконешниковского района</t>
  </si>
  <si>
    <t>Омский</t>
  </si>
  <si>
    <t>ЗОУ "Ачаирское"</t>
  </si>
  <si>
    <t>ЗОУ "Омское"</t>
  </si>
  <si>
    <t>ООУ Омского района</t>
  </si>
  <si>
    <t>Павлоградский</t>
  </si>
  <si>
    <t>ЗОУ "Краснодарское"</t>
  </si>
  <si>
    <t>ЗОУ "Павлоградское"</t>
  </si>
  <si>
    <t>ООУ Павлоградского района</t>
  </si>
  <si>
    <t>Полтавский</t>
  </si>
  <si>
    <t>ЗОУ "Полтавское"</t>
  </si>
  <si>
    <t>ООУ Полтавского района</t>
  </si>
  <si>
    <t>Русско-Полянский</t>
  </si>
  <si>
    <t>ЗОУ "Русско-Полянское"</t>
  </si>
  <si>
    <t>ООУ Русско-Полянского района</t>
  </si>
  <si>
    <t>Саргатский</t>
  </si>
  <si>
    <t>ЗОУ "Александровское"</t>
  </si>
  <si>
    <t>ЗОУ "Андреевское"</t>
  </si>
  <si>
    <t>ЗОУ "Баженово"</t>
  </si>
  <si>
    <t>ЗОУ "Интенисское"</t>
  </si>
  <si>
    <t>ЗОУ "Куртайлинское"</t>
  </si>
  <si>
    <t>ЗОУ "Нижнеиртышское"</t>
  </si>
  <si>
    <t>ООУ Саргатского района</t>
  </si>
  <si>
    <t>Седельниковский</t>
  </si>
  <si>
    <t>ООУ Седельниковского района</t>
  </si>
  <si>
    <t>Таврический</t>
  </si>
  <si>
    <t>ЗОУ "Таврическое"</t>
  </si>
  <si>
    <t>ООУ Таврического района</t>
  </si>
  <si>
    <t>Тарский</t>
  </si>
  <si>
    <t>ЗОУ "Бобровская Дача"</t>
  </si>
  <si>
    <t>ЗОУ "Сеитовское"</t>
  </si>
  <si>
    <t>ЗОУ "Тарское"</t>
  </si>
  <si>
    <t>ЗОУ "Тиисовское"</t>
  </si>
  <si>
    <t>ООУ Тарского района</t>
  </si>
  <si>
    <t>Тевризский</t>
  </si>
  <si>
    <t>ЗОУ "Тевризское"</t>
  </si>
  <si>
    <t>ООУ Тевризского района</t>
  </si>
  <si>
    <t>Тюкалинский</t>
  </si>
  <si>
    <t>ЗОУ "Богородское"</t>
  </si>
  <si>
    <t>ЗОУ "Тюкалинское"</t>
  </si>
  <si>
    <t>ЗОУ "Хрусталинское"</t>
  </si>
  <si>
    <t>ООУ Тюкалинского района</t>
  </si>
  <si>
    <t>Усть-Ишимский</t>
  </si>
  <si>
    <t>ЗОУ "Таежное"</t>
  </si>
  <si>
    <t>ЗОУ "Усть-Ишимское"</t>
  </si>
  <si>
    <t>ООУ Усть-Ишимского района</t>
  </si>
  <si>
    <t>Черлакский</t>
  </si>
  <si>
    <t>ЗОУ "Черлакское"</t>
  </si>
  <si>
    <t>ООУ Черлакского района</t>
  </si>
  <si>
    <t>Шербакульский</t>
  </si>
  <si>
    <t>ЗОУ "Максимовское"</t>
  </si>
  <si>
    <t>ЗОУ "Шербакульское"</t>
  </si>
  <si>
    <t>ООУ Шербакульского района</t>
  </si>
  <si>
    <t xml:space="preserve">Азовский </t>
  </si>
  <si>
    <t>Объединенная исследуемая территория Азовского района</t>
  </si>
  <si>
    <t>2.1.</t>
  </si>
  <si>
    <t>Объединенная исследуемая территория Большереченского района</t>
  </si>
  <si>
    <t>Заказник "Надеждинский"</t>
  </si>
  <si>
    <t>ЗОУ "Большереченское"</t>
  </si>
  <si>
    <t>ЗОУ "Большемурлинское" (2 района)</t>
  </si>
  <si>
    <t>ЗОУ "Тинкульское"</t>
  </si>
  <si>
    <t>ЗОУ "Новологиновское"</t>
  </si>
  <si>
    <t>зоу Охотбаза нефтезавод</t>
  </si>
  <si>
    <t>2.2.</t>
  </si>
  <si>
    <t>Обособленная исследуемая территория Большереченского района</t>
  </si>
  <si>
    <t>расчет</t>
  </si>
  <si>
    <t>ЗОУ "Старатель" (2 района)</t>
  </si>
  <si>
    <t>3.1.</t>
  </si>
  <si>
    <t>Объединенная исследуемая территория Большеуковского района</t>
  </si>
  <si>
    <t>Заказник "Заозёрный" (2 района)</t>
  </si>
  <si>
    <t>Заказник "Килейный"</t>
  </si>
  <si>
    <t>ЗОУ "Аёв"</t>
  </si>
  <si>
    <t>ЗОУ "Константиново" (3 района)</t>
  </si>
  <si>
    <t>расчёт</t>
  </si>
  <si>
    <t>Объединенная исследуемая территория Горьковского района</t>
  </si>
  <si>
    <t>5.1.</t>
  </si>
  <si>
    <t>Объединенная исследуемая территория Знаменского района</t>
  </si>
  <si>
    <t>6.1.</t>
  </si>
  <si>
    <t>Объединенная исследуемая территория Исилькульского района</t>
  </si>
  <si>
    <t>Обособленная исследуемая территория Исилькульского района</t>
  </si>
  <si>
    <t>7.1.</t>
  </si>
  <si>
    <t>Объединенная исследуемая территория Калачинского района</t>
  </si>
  <si>
    <t>Заказник "Лесостепной" (2 района)</t>
  </si>
  <si>
    <t>7.2.</t>
  </si>
  <si>
    <t>Обособленная исследуемая территория Калачинского района</t>
  </si>
  <si>
    <t xml:space="preserve"> Колосовский</t>
  </si>
  <si>
    <t>8.1.</t>
  </si>
  <si>
    <t>Объединенная исследуемая территория Колосовского района</t>
  </si>
  <si>
    <t>Заказник "Баировский" (3 района)</t>
  </si>
  <si>
    <t>ЗОУ "Охотбаза нефтезавод" (3 района)</t>
  </si>
  <si>
    <t>ЗОУ Пичкас</t>
  </si>
  <si>
    <t>Обособленная исследуемая территория Колосовского района</t>
  </si>
  <si>
    <t>9.1.</t>
  </si>
  <si>
    <t>Объединенная исследуемая территория Кормиловского района</t>
  </si>
  <si>
    <t>9.2.</t>
  </si>
  <si>
    <t>Обособленная исследуемая территория Кормиловского района</t>
  </si>
  <si>
    <t>10.1.</t>
  </si>
  <si>
    <t>Объединенная исследуемая территория Крутинского района</t>
  </si>
  <si>
    <t>ЗОУ "Озёрное"</t>
  </si>
  <si>
    <t>10.2.</t>
  </si>
  <si>
    <t>Обособленная исследуемая территория Крутинского района</t>
  </si>
  <si>
    <t>ЗОУ Сибирский край</t>
  </si>
  <si>
    <t>11.1.</t>
  </si>
  <si>
    <t>Объединенная исследуемая территория Любинского района</t>
  </si>
  <si>
    <t>Заказник "Лузинская дача"</t>
  </si>
  <si>
    <t>ЗОУ Просторы</t>
  </si>
  <si>
    <t>11.2.</t>
  </si>
  <si>
    <t>Обособленная исследуемая территория Любинского района</t>
  </si>
  <si>
    <t>ЗОУ "Большеокунёвское"</t>
  </si>
  <si>
    <t>Объединенная исследуемая территория Марьяновского района</t>
  </si>
  <si>
    <t>13.1.</t>
  </si>
  <si>
    <t>Объединенная исследуемая территория Москаленского района</t>
  </si>
  <si>
    <t>14.1.</t>
  </si>
  <si>
    <t>Объединенная исследуемая территория Муромцевского района</t>
  </si>
  <si>
    <t>Заказник "Аллапы"</t>
  </si>
  <si>
    <t>Обособленная исследуемая территория Муромцевского района</t>
  </si>
  <si>
    <t>15.1.</t>
  </si>
  <si>
    <t>Объединенная исследуемая территория Называевского района</t>
  </si>
  <si>
    <t>Заказник "Приграничный"</t>
  </si>
  <si>
    <t>ЗОУ Хубертус</t>
  </si>
  <si>
    <t>15.2.</t>
  </si>
  <si>
    <t>Обособленная исследуемая территория Называевского района</t>
  </si>
  <si>
    <t>16.1.</t>
  </si>
  <si>
    <t>Объединенная исследуемая территория Нижнеомского района</t>
  </si>
  <si>
    <t>ООУ Нижнеомского района</t>
  </si>
  <si>
    <t>Обособленная исследуемая территория Нижнеомского района</t>
  </si>
  <si>
    <t>Объединенная исследуемая территория Нововаршавского района</t>
  </si>
  <si>
    <t>Объединенная исследуемая территория Одесского района</t>
  </si>
  <si>
    <t>Объединенная исследуемая территория Оконешниковского района</t>
  </si>
  <si>
    <t>Заказник "Степной" (2 района)</t>
  </si>
  <si>
    <t>ЗОУ Северное</t>
  </si>
  <si>
    <t>20.1.</t>
  </si>
  <si>
    <t>Объединенная исследуемая территория Омского района</t>
  </si>
  <si>
    <t>Объединенная исследуемая территория Павлоградского района</t>
  </si>
  <si>
    <t>Объединенная исследуемая территория Полтавского района</t>
  </si>
  <si>
    <t>Объединенная исследуемая территория Русско-Полянского района</t>
  </si>
  <si>
    <t>Объединенная исследуемая территория Саргатского района</t>
  </si>
  <si>
    <t>Заказник "Высокий Увал"</t>
  </si>
  <si>
    <t>ЗОУ "Беспаловское</t>
  </si>
  <si>
    <t>Объединенная исследуемая территория Седельниковского района</t>
  </si>
  <si>
    <t>ЗОУ "Седельниковское"</t>
  </si>
  <si>
    <t>Объединенная исследуемая территория Таврического района</t>
  </si>
  <si>
    <t>Объединенная исследуемая территория Тарского района</t>
  </si>
  <si>
    <t>Объединенная исследуемая территория Тевризского района</t>
  </si>
  <si>
    <t>Объединенная исследуемая территория Тюкалинского района</t>
  </si>
  <si>
    <t>Объединенная исследуемая территория Усть-Ишимского района</t>
  </si>
  <si>
    <t>Объединенная исследуемая территория Черлакского района</t>
  </si>
  <si>
    <t xml:space="preserve">ЗОУ "Южно-Подольское" </t>
  </si>
  <si>
    <t>ЗОУ Новоивановское</t>
  </si>
  <si>
    <t>Объединенная исследуемая территория Шербакульского района</t>
  </si>
  <si>
    <t xml:space="preserve"> % от численности </t>
  </si>
  <si>
    <t>Не превышена ли квота, в т.ч. учтено ли снижение численности?</t>
  </si>
  <si>
    <t>Не превышено ли установление квоты особей до 1 года</t>
  </si>
  <si>
    <t>Не превышено ли установление квоты самцов во время гона</t>
  </si>
  <si>
    <t>Суммируется ли общая квота с квотами по категориям (самцы; без разделения; до 1 года)</t>
  </si>
  <si>
    <t>Проверка установления квоты до 35%</t>
  </si>
  <si>
    <t>в Большереченском</t>
  </si>
  <si>
    <t>в Нижнеомском</t>
  </si>
  <si>
    <t>в Большеуковском</t>
  </si>
  <si>
    <t>в Крутинском</t>
  </si>
  <si>
    <t>в Тюкалинском</t>
  </si>
  <si>
    <t>ЗОУ "Охотбаза нефтезавод" (3 района), всего, в т.ч.:</t>
  </si>
  <si>
    <t>в Колосовском</t>
  </si>
  <si>
    <t>в Саргатском</t>
  </si>
  <si>
    <t>ЗОУ "Старатель" (2 района), всего, в т.ч.:</t>
  </si>
  <si>
    <t>Площадь, свойственная для обитания вида охотничьих ресурсов, тыс. га</t>
  </si>
  <si>
    <t>Косуля</t>
  </si>
  <si>
    <t>Численность вида, особей</t>
  </si>
  <si>
    <t xml:space="preserve">Вид охотничьего ресурса - </t>
  </si>
  <si>
    <t>Показатель численности, особей/1000 га</t>
  </si>
  <si>
    <t>Квоты добычи</t>
  </si>
  <si>
    <t>В том числе:</t>
  </si>
  <si>
    <t>Старше года, особей</t>
  </si>
  <si>
    <t>Самцы с неокостеневшими рогами (пантами)</t>
  </si>
  <si>
    <t>До 1 года, особей</t>
  </si>
  <si>
    <t>Наименование муниципального района, охотничьих угодий и иных территорий, являющихся средой обитания охотничьих ресурсов</t>
  </si>
  <si>
    <t>ЗОУ "Большемурлинское" (2 района) всего, в т.ч.:</t>
  </si>
  <si>
    <t>1.2</t>
  </si>
  <si>
    <t>2.1</t>
  </si>
  <si>
    <t>7.4</t>
  </si>
  <si>
    <t>2.2</t>
  </si>
  <si>
    <t>2.3</t>
  </si>
  <si>
    <t>3.3</t>
  </si>
  <si>
    <t>2.4</t>
  </si>
  <si>
    <t>2.5</t>
  </si>
  <si>
    <t>2.6</t>
  </si>
  <si>
    <t>2.7</t>
  </si>
  <si>
    <t>2.8</t>
  </si>
  <si>
    <t>2.9</t>
  </si>
  <si>
    <t>2.10</t>
  </si>
  <si>
    <t>3.1</t>
  </si>
  <si>
    <t>10.1</t>
  </si>
  <si>
    <t>11.2</t>
  </si>
  <si>
    <t>3.2</t>
  </si>
  <si>
    <t>8.8</t>
  </si>
  <si>
    <t>5.2</t>
  </si>
  <si>
    <t>3.4</t>
  </si>
  <si>
    <t>9.2</t>
  </si>
  <si>
    <t>8.3</t>
  </si>
  <si>
    <t>3.5</t>
  </si>
  <si>
    <t>3.6</t>
  </si>
  <si>
    <t>ЗОУ "Константиново" (3 района) всего, в т.ч.:</t>
  </si>
  <si>
    <t>3.7</t>
  </si>
  <si>
    <t>5.1</t>
  </si>
  <si>
    <t>5.4</t>
  </si>
  <si>
    <t>5.3</t>
  </si>
  <si>
    <t>6.1</t>
  </si>
  <si>
    <t>6.2</t>
  </si>
  <si>
    <t>7.1</t>
  </si>
  <si>
    <t>4.2</t>
  </si>
  <si>
    <t>7.2</t>
  </si>
  <si>
    <t>7.3</t>
  </si>
  <si>
    <t>8.1</t>
  </si>
  <si>
    <t>8.6</t>
  </si>
  <si>
    <t>8.7</t>
  </si>
  <si>
    <t>8.5</t>
  </si>
  <si>
    <t>8.2</t>
  </si>
  <si>
    <t>8.9</t>
  </si>
  <si>
    <t>8.4</t>
  </si>
  <si>
    <t>14.5</t>
  </si>
  <si>
    <t>15.5</t>
  </si>
  <si>
    <t>4.1</t>
  </si>
  <si>
    <t>9.1</t>
  </si>
  <si>
    <t>8.10</t>
  </si>
  <si>
    <t>8.11</t>
  </si>
  <si>
    <t>17.2</t>
  </si>
  <si>
    <t>27.2</t>
  </si>
  <si>
    <t>10.2</t>
  </si>
  <si>
    <t>10.3</t>
  </si>
  <si>
    <t>10.5</t>
  </si>
  <si>
    <t>10.4</t>
  </si>
  <si>
    <t>10.6</t>
  </si>
  <si>
    <t>10.7</t>
  </si>
  <si>
    <t>10.8</t>
  </si>
  <si>
    <t>11.1</t>
  </si>
  <si>
    <t>11.6</t>
  </si>
  <si>
    <t>11.3</t>
  </si>
  <si>
    <t>11.4</t>
  </si>
  <si>
    <t>11.5</t>
  </si>
  <si>
    <t>12.1</t>
  </si>
  <si>
    <t>12.2</t>
  </si>
  <si>
    <t>13.1</t>
  </si>
  <si>
    <t>13.2</t>
  </si>
  <si>
    <t>14.1</t>
  </si>
  <si>
    <t>14.3</t>
  </si>
  <si>
    <t>14.4</t>
  </si>
  <si>
    <t>15.1</t>
  </si>
  <si>
    <t>24.6</t>
  </si>
  <si>
    <t>15.2</t>
  </si>
  <si>
    <t>15.6</t>
  </si>
  <si>
    <t>15.8</t>
  </si>
  <si>
    <t>15.3</t>
  </si>
  <si>
    <t>15.7</t>
  </si>
  <si>
    <t>15.4</t>
  </si>
  <si>
    <t>ЗОУ "Хубертус"</t>
  </si>
  <si>
    <t>16.1</t>
  </si>
  <si>
    <t>16.2</t>
  </si>
  <si>
    <t>16.3</t>
  </si>
  <si>
    <t>16.4</t>
  </si>
  <si>
    <t>17.1</t>
  </si>
  <si>
    <t>17.3</t>
  </si>
  <si>
    <t>17.4</t>
  </si>
  <si>
    <t>18.1</t>
  </si>
  <si>
    <t>18.2</t>
  </si>
  <si>
    <t>19.1</t>
  </si>
  <si>
    <t>19.2</t>
  </si>
  <si>
    <t>19.6</t>
  </si>
  <si>
    <t>19.3</t>
  </si>
  <si>
    <t>19.4</t>
  </si>
  <si>
    <t>19.5</t>
  </si>
  <si>
    <t>ЗОУ "Северное"</t>
  </si>
  <si>
    <t>20.1</t>
  </si>
  <si>
    <t>20.2</t>
  </si>
  <si>
    <t>20.3</t>
  </si>
  <si>
    <t>21.1</t>
  </si>
  <si>
    <t>21.2</t>
  </si>
  <si>
    <t>21.3</t>
  </si>
  <si>
    <t>22.1</t>
  </si>
  <si>
    <t>22.2</t>
  </si>
  <si>
    <t>23.1</t>
  </si>
  <si>
    <t>23.2</t>
  </si>
  <si>
    <t>24.1</t>
  </si>
  <si>
    <t>24.2</t>
  </si>
  <si>
    <t>24.8</t>
  </si>
  <si>
    <t>24.4</t>
  </si>
  <si>
    <t>24.3</t>
  </si>
  <si>
    <t>24.5</t>
  </si>
  <si>
    <t>24.7</t>
  </si>
  <si>
    <t>24.9</t>
  </si>
  <si>
    <t>24.10</t>
  </si>
  <si>
    <t>24.11</t>
  </si>
  <si>
    <t>ЗОУ "Беспаловское"</t>
  </si>
  <si>
    <t>25.1</t>
  </si>
  <si>
    <t>25.2</t>
  </si>
  <si>
    <t>26.1</t>
  </si>
  <si>
    <t>26.2</t>
  </si>
  <si>
    <t>27.1</t>
  </si>
  <si>
    <t>27.3</t>
  </si>
  <si>
    <t>27.4</t>
  </si>
  <si>
    <t>27.5</t>
  </si>
  <si>
    <t>28.1</t>
  </si>
  <si>
    <t>28.2</t>
  </si>
  <si>
    <t>29.1</t>
  </si>
  <si>
    <t>29.3</t>
  </si>
  <si>
    <t>29.2</t>
  </si>
  <si>
    <t>29.6</t>
  </si>
  <si>
    <t>29.5</t>
  </si>
  <si>
    <t>29.4</t>
  </si>
  <si>
    <t>30.1</t>
  </si>
  <si>
    <t>30.2</t>
  </si>
  <si>
    <t>31.1</t>
  </si>
  <si>
    <t>32.1</t>
  </si>
  <si>
    <t>31.2</t>
  </si>
  <si>
    <t>31.3</t>
  </si>
  <si>
    <t>31.4</t>
  </si>
  <si>
    <t>31.5</t>
  </si>
  <si>
    <t>32.2</t>
  </si>
  <si>
    <t>32.3</t>
  </si>
  <si>
    <t>ЗОУ "Пичкас"</t>
  </si>
  <si>
    <t>ЗОУ "Сибирский край"</t>
  </si>
  <si>
    <t>Лось</t>
  </si>
  <si>
    <t>ЗОУ "Старатель" (2 района) всего, в т.ч.:</t>
  </si>
  <si>
    <t>30.3</t>
  </si>
  <si>
    <t>ЗОУ "Просторы"</t>
  </si>
  <si>
    <t>Олень благородный</t>
  </si>
  <si>
    <t>Соболь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</si>
</sst>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5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17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sz val="12"/>
      <color rgb="FFC00000"/>
      <name val="Times New Roman"/>
      <family val="1"/>
      <charset val="204"/>
    </font>
    <font>
      <b/>
      <sz val="12"/>
      <color rgb="FF0070C0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200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left" vertical="center"/>
    </xf>
    <xf numFmtId="49" fontId="1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0" fontId="1" fillId="6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Fill="1" applyBorder="1"/>
    <xf numFmtId="0" fontId="1" fillId="0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top"/>
    </xf>
    <xf numFmtId="0" fontId="1" fillId="4" borderId="1" xfId="0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top"/>
    </xf>
    <xf numFmtId="1" fontId="1" fillId="6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1" fillId="6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9" fillId="2" borderId="0" xfId="0" applyFont="1" applyFill="1" applyAlignment="1">
      <alignment wrapText="1"/>
    </xf>
    <xf numFmtId="2" fontId="9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wrapText="1"/>
    </xf>
    <xf numFmtId="0" fontId="9" fillId="0" borderId="0" xfId="0" applyFont="1" applyFill="1" applyAlignment="1">
      <alignment wrapText="1"/>
    </xf>
    <xf numFmtId="49" fontId="1" fillId="4" borderId="1" xfId="0" applyNumberFormat="1" applyFon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49" fontId="1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6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top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right" vertical="center" wrapText="1"/>
    </xf>
    <xf numFmtId="165" fontId="8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3" fillId="0" borderId="1" xfId="0" applyFont="1" applyFill="1" applyBorder="1" applyAlignment="1">
      <alignment horizontal="right" vertical="center" wrapText="1"/>
    </xf>
    <xf numFmtId="1" fontId="1" fillId="4" borderId="1" xfId="0" applyNumberFormat="1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165" fontId="1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165" fontId="1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5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165" fontId="1" fillId="0" borderId="1" xfId="0" applyNumberFormat="1" applyFont="1" applyFill="1" applyBorder="1" applyAlignment="1">
      <alignment horizontal="center" vertical="top" wrapText="1"/>
    </xf>
    <xf numFmtId="0" fontId="13" fillId="0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9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3" fillId="4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wrapText="1"/>
    </xf>
    <xf numFmtId="2" fontId="9" fillId="0" borderId="0" xfId="0" applyNumberFormat="1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wrapText="1"/>
    </xf>
    <xf numFmtId="2" fontId="14" fillId="0" borderId="0" xfId="0" applyNumberFormat="1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2" fontId="2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49" fontId="2" fillId="4" borderId="1" xfId="0" applyNumberFormat="1" applyFont="1" applyFill="1" applyBorder="1" applyAlignment="1">
      <alignment horizontal="center" vertical="center" wrapText="1"/>
    </xf>
    <xf numFmtId="1" fontId="1" fillId="4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2" fontId="1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2" fillId="2" borderId="0" xfId="0" applyFont="1" applyFill="1" applyBorder="1" applyAlignment="1">
      <alignment horizontal="center" vertical="center" textRotation="90" wrapText="1"/>
    </xf>
    <xf numFmtId="0" fontId="9" fillId="0" borderId="0" xfId="0" applyFont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49" fontId="9" fillId="0" borderId="0" xfId="0" applyNumberFormat="1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Fill="1" applyBorder="1" applyAlignment="1">
      <alignment horizontal="center" vertical="center" wrapText="1"/>
    </xf>
    <xf numFmtId="2" fontId="1" fillId="4" borderId="1" xfId="0" applyNumberFormat="1" applyFont="1" applyFill="1" applyBorder="1" applyAlignment="1">
      <alignment horizontal="center" vertical="center" wrapText="1"/>
    </xf>
    <xf numFmtId="2" fontId="1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165" fontId="1" fillId="6" borderId="0" xfId="0" applyNumberFormat="1" applyFont="1" applyFill="1" applyAlignment="1">
      <alignment horizontal="center"/>
    </xf>
    <xf numFmtId="165" fontId="1" fillId="4" borderId="3" xfId="0" applyNumberFormat="1" applyFont="1" applyFill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center"/>
    </xf>
    <xf numFmtId="165" fontId="1" fillId="6" borderId="3" xfId="0" applyNumberFormat="1" applyFont="1" applyFill="1" applyBorder="1" applyAlignment="1">
      <alignment horizontal="center" vertical="top"/>
    </xf>
    <xf numFmtId="165" fontId="8" fillId="0" borderId="3" xfId="0" applyNumberFormat="1" applyFont="1" applyFill="1" applyBorder="1" applyAlignment="1">
      <alignment horizontal="center" vertical="center"/>
    </xf>
    <xf numFmtId="165" fontId="1" fillId="6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right" vertical="center"/>
    </xf>
    <xf numFmtId="0" fontId="1" fillId="6" borderId="0" xfId="0" applyFont="1" applyFill="1"/>
    <xf numFmtId="165" fontId="1" fillId="4" borderId="0" xfId="0" applyNumberFormat="1" applyFont="1" applyFill="1" applyAlignment="1">
      <alignment horizontal="center" vertical="top"/>
    </xf>
    <xf numFmtId="165" fontId="1" fillId="0" borderId="3" xfId="0" applyNumberFormat="1" applyFont="1" applyFill="1" applyBorder="1" applyAlignment="1">
      <alignment horizontal="center" vertical="top"/>
    </xf>
    <xf numFmtId="165" fontId="1" fillId="4" borderId="3" xfId="0" applyNumberFormat="1" applyFont="1" applyFill="1" applyBorder="1" applyAlignment="1">
      <alignment horizontal="center" vertical="center"/>
    </xf>
    <xf numFmtId="165" fontId="1" fillId="6" borderId="3" xfId="0" applyNumberFormat="1" applyFont="1" applyFill="1" applyBorder="1" applyAlignment="1">
      <alignment horizontal="center"/>
    </xf>
    <xf numFmtId="165" fontId="1" fillId="0" borderId="3" xfId="0" applyNumberFormat="1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165" fontId="2" fillId="5" borderId="3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9" fillId="5" borderId="0" xfId="0" applyFont="1" applyFill="1"/>
    <xf numFmtId="0" fontId="1" fillId="2" borderId="0" xfId="0" applyFont="1" applyFill="1" applyBorder="1" applyAlignment="1">
      <alignment horizontal="center" vertical="center" textRotation="90" wrapText="1"/>
    </xf>
    <xf numFmtId="2" fontId="2" fillId="5" borderId="0" xfId="0" applyNumberFormat="1" applyFont="1" applyFill="1" applyBorder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9" fillId="0" borderId="0" xfId="0" applyFont="1" applyBorder="1"/>
    <xf numFmtId="0" fontId="9" fillId="5" borderId="0" xfId="0" applyFont="1" applyFill="1" applyBorder="1"/>
    <xf numFmtId="0" fontId="1" fillId="0" borderId="0" xfId="0" applyFont="1" applyAlignment="1">
      <alignment horizontal="left" vertical="center" wrapText="1"/>
    </xf>
    <xf numFmtId="0" fontId="11" fillId="0" borderId="1" xfId="0" applyFont="1" applyFill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165" fontId="1" fillId="0" borderId="0" xfId="0" applyNumberFormat="1" applyFont="1" applyFill="1" applyBorder="1" applyAlignment="1">
      <alignment horizontal="center" vertical="center" wrapText="1"/>
    </xf>
    <xf numFmtId="1" fontId="1" fillId="0" borderId="0" xfId="0" applyNumberFormat="1" applyFont="1" applyFill="1" applyBorder="1" applyAlignment="1">
      <alignment horizontal="center" vertical="top" wrapText="1"/>
    </xf>
    <xf numFmtId="2" fontId="2" fillId="0" borderId="0" xfId="0" applyNumberFormat="1" applyFont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/>
    </xf>
    <xf numFmtId="2" fontId="14" fillId="2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11" fillId="0" borderId="1" xfId="0" applyFont="1" applyFill="1" applyBorder="1" applyAlignment="1">
      <alignment horizontal="center" vertical="center" textRotation="90" wrapText="1"/>
    </xf>
    <xf numFmtId="0" fontId="2" fillId="0" borderId="7" xfId="0" applyFont="1" applyFill="1" applyBorder="1" applyAlignment="1">
      <alignment horizontal="center" vertical="center" textRotation="90" wrapText="1"/>
    </xf>
    <xf numFmtId="0" fontId="2" fillId="0" borderId="5" xfId="0" applyFont="1" applyFill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49" fontId="9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Y235"/>
  <sheetViews>
    <sheetView tabSelected="1" zoomScale="115" zoomScaleNormal="11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10" sqref="B10"/>
    </sheetView>
  </sheetViews>
  <sheetFormatPr defaultColWidth="6.140625" defaultRowHeight="15.75" x14ac:dyDescent="0.25"/>
  <cols>
    <col min="1" max="1" width="6.85546875" style="110" bestFit="1" customWidth="1"/>
    <col min="2" max="2" width="31.42578125" style="60" customWidth="1"/>
    <col min="3" max="3" width="11.5703125" style="61" customWidth="1"/>
    <col min="4" max="4" width="7" style="59" bestFit="1" customWidth="1"/>
    <col min="5" max="5" width="7" style="59" customWidth="1"/>
    <col min="6" max="6" width="7" style="59" bestFit="1" customWidth="1"/>
    <col min="7" max="7" width="6.7109375" style="59" customWidth="1"/>
    <col min="8" max="9" width="7.5703125" style="59" customWidth="1"/>
    <col min="10" max="12" width="3.28515625" style="59" hidden="1" customWidth="1"/>
    <col min="13" max="14" width="6.42578125" style="59" customWidth="1"/>
    <col min="15" max="15" width="7.85546875" style="59" hidden="1" customWidth="1"/>
    <col min="16" max="16" width="6.5703125" style="59" customWidth="1"/>
    <col min="17" max="17" width="7.85546875" style="59" customWidth="1"/>
    <col min="18" max="18" width="6.42578125" style="59" customWidth="1"/>
    <col min="19" max="19" width="2.5703125" style="56" hidden="1" customWidth="1"/>
    <col min="20" max="20" width="7.7109375" style="56" hidden="1" customWidth="1"/>
    <col min="21" max="21" width="6" style="56" hidden="1" customWidth="1"/>
    <col min="22" max="22" width="11" style="56" hidden="1" customWidth="1"/>
    <col min="23" max="23" width="10.42578125" style="56" hidden="1" customWidth="1"/>
    <col min="24" max="24" width="10.7109375" style="56" hidden="1" customWidth="1"/>
    <col min="25" max="25" width="11.5703125" style="56" hidden="1" customWidth="1"/>
    <col min="26" max="224" width="8.85546875" style="56" customWidth="1"/>
    <col min="225" max="225" width="4.42578125" style="56" customWidth="1"/>
    <col min="226" max="226" width="25.140625" style="56" customWidth="1"/>
    <col min="227" max="227" width="10.85546875" style="56" customWidth="1"/>
    <col min="228" max="228" width="9.140625" style="56" customWidth="1"/>
    <col min="229" max="229" width="6.140625" style="56" customWidth="1"/>
    <col min="230" max="230" width="6.85546875" style="56" customWidth="1"/>
    <col min="231" max="231" width="7.85546875" style="56" customWidth="1"/>
    <col min="232" max="233" width="6.140625" style="56" customWidth="1"/>
    <col min="234" max="234" width="7.140625" style="56" customWidth="1"/>
    <col min="235" max="235" width="6.42578125" style="56" customWidth="1"/>
    <col min="236" max="236" width="6.85546875" style="56" customWidth="1"/>
    <col min="237" max="237" width="8" style="56" customWidth="1"/>
    <col min="238" max="238" width="4.5703125" style="56" customWidth="1"/>
    <col min="239" max="16384" width="6.140625" style="56"/>
  </cols>
  <sheetData>
    <row r="1" spans="1:25" x14ac:dyDescent="0.25">
      <c r="B1" s="57" t="s">
        <v>256</v>
      </c>
      <c r="C1" s="58" t="s">
        <v>254</v>
      </c>
    </row>
    <row r="2" spans="1:25" ht="7.5" customHeight="1" x14ac:dyDescent="0.25"/>
    <row r="3" spans="1:25" ht="45.75" customHeight="1" x14ac:dyDescent="0.25">
      <c r="A3" s="187" t="s">
        <v>0</v>
      </c>
      <c r="B3" s="189" t="s">
        <v>263</v>
      </c>
      <c r="C3" s="190" t="s">
        <v>253</v>
      </c>
      <c r="D3" s="189" t="s">
        <v>255</v>
      </c>
      <c r="E3" s="189"/>
      <c r="F3" s="189"/>
      <c r="G3" s="189" t="s">
        <v>257</v>
      </c>
      <c r="H3" s="189"/>
      <c r="I3" s="189"/>
      <c r="J3" s="191" t="s">
        <v>7</v>
      </c>
      <c r="K3" s="191" t="s">
        <v>8</v>
      </c>
      <c r="L3" s="185" t="s">
        <v>3</v>
      </c>
      <c r="M3" s="186" t="s">
        <v>258</v>
      </c>
      <c r="N3" s="186"/>
      <c r="O3" s="186"/>
      <c r="P3" s="186"/>
      <c r="Q3" s="186"/>
      <c r="R3" s="186"/>
      <c r="T3" s="184"/>
      <c r="U3" s="184"/>
      <c r="V3" s="135"/>
      <c r="W3" s="135"/>
      <c r="X3" s="135"/>
      <c r="Y3" s="135"/>
    </row>
    <row r="4" spans="1:25" x14ac:dyDescent="0.25">
      <c r="A4" s="187"/>
      <c r="B4" s="189"/>
      <c r="C4" s="190"/>
      <c r="D4" s="192">
        <v>2018</v>
      </c>
      <c r="E4" s="192">
        <v>2019</v>
      </c>
      <c r="F4" s="192">
        <v>2020</v>
      </c>
      <c r="G4" s="192">
        <v>2018</v>
      </c>
      <c r="H4" s="192">
        <v>2019</v>
      </c>
      <c r="I4" s="192">
        <v>2020</v>
      </c>
      <c r="J4" s="191"/>
      <c r="K4" s="191"/>
      <c r="L4" s="185"/>
      <c r="M4" s="192" t="s">
        <v>238</v>
      </c>
      <c r="N4" s="192" t="s">
        <v>2</v>
      </c>
      <c r="O4" s="195" t="s">
        <v>259</v>
      </c>
      <c r="P4" s="196"/>
      <c r="Q4" s="196"/>
      <c r="R4" s="197"/>
      <c r="T4" s="134"/>
      <c r="U4" s="134"/>
      <c r="V4" s="135"/>
      <c r="W4" s="135"/>
      <c r="X4" s="135"/>
      <c r="Y4" s="135"/>
    </row>
    <row r="5" spans="1:25" x14ac:dyDescent="0.25">
      <c r="A5" s="187"/>
      <c r="B5" s="189"/>
      <c r="C5" s="190"/>
      <c r="D5" s="193"/>
      <c r="E5" s="193"/>
      <c r="F5" s="193"/>
      <c r="G5" s="193"/>
      <c r="H5" s="193"/>
      <c r="I5" s="193"/>
      <c r="J5" s="191"/>
      <c r="K5" s="191"/>
      <c r="L5" s="185"/>
      <c r="M5" s="193"/>
      <c r="N5" s="193"/>
      <c r="O5" s="186" t="s">
        <v>260</v>
      </c>
      <c r="P5" s="186"/>
      <c r="Q5" s="186"/>
      <c r="R5" s="198" t="s">
        <v>262</v>
      </c>
      <c r="T5" s="134"/>
      <c r="U5" s="134"/>
      <c r="V5" s="135"/>
      <c r="W5" s="135"/>
      <c r="X5" s="135"/>
      <c r="Y5" s="135"/>
    </row>
    <row r="6" spans="1:25" ht="97.5" customHeight="1" x14ac:dyDescent="0.25">
      <c r="A6" s="188"/>
      <c r="B6" s="189"/>
      <c r="C6" s="190"/>
      <c r="D6" s="194"/>
      <c r="E6" s="194"/>
      <c r="F6" s="194"/>
      <c r="G6" s="194"/>
      <c r="H6" s="194"/>
      <c r="I6" s="194"/>
      <c r="J6" s="191"/>
      <c r="K6" s="191"/>
      <c r="L6" s="185"/>
      <c r="M6" s="194"/>
      <c r="N6" s="194"/>
      <c r="O6" s="138" t="s">
        <v>261</v>
      </c>
      <c r="P6" s="49" t="s">
        <v>4</v>
      </c>
      <c r="Q6" s="49" t="s">
        <v>5</v>
      </c>
      <c r="R6" s="198"/>
      <c r="T6" s="136" t="s">
        <v>10</v>
      </c>
      <c r="U6" s="136" t="s">
        <v>9</v>
      </c>
      <c r="V6" s="136" t="s">
        <v>239</v>
      </c>
      <c r="W6" s="136" t="s">
        <v>241</v>
      </c>
      <c r="X6" s="136" t="s">
        <v>240</v>
      </c>
      <c r="Y6" s="136" t="s">
        <v>242</v>
      </c>
    </row>
    <row r="7" spans="1:25" s="107" customFormat="1" x14ac:dyDescent="0.25">
      <c r="A7" s="71">
        <v>1</v>
      </c>
      <c r="B7" s="100" t="s">
        <v>141</v>
      </c>
      <c r="C7" s="97">
        <f>C8</f>
        <v>134.774</v>
      </c>
      <c r="D7" s="47">
        <v>0</v>
      </c>
      <c r="E7" s="47">
        <v>21</v>
      </c>
      <c r="F7" s="47">
        <f>F8</f>
        <v>35</v>
      </c>
      <c r="G7" s="130">
        <f>D7/C7</f>
        <v>0</v>
      </c>
      <c r="H7" s="130">
        <f>E7/C7</f>
        <v>0.15581640375740127</v>
      </c>
      <c r="I7" s="130">
        <f>F7/C7</f>
        <v>0.25969400626233546</v>
      </c>
      <c r="J7" s="50"/>
      <c r="K7" s="50"/>
      <c r="L7" s="50"/>
      <c r="M7" s="106"/>
      <c r="N7" s="50"/>
      <c r="O7" s="50"/>
      <c r="P7" s="50"/>
      <c r="Q7" s="50"/>
      <c r="R7" s="50"/>
      <c r="T7" s="63"/>
      <c r="U7" s="64"/>
      <c r="V7" s="56"/>
      <c r="W7" s="56"/>
      <c r="X7" s="56"/>
      <c r="Y7" s="56"/>
    </row>
    <row r="8" spans="1:25" ht="47.25" hidden="1" x14ac:dyDescent="0.25">
      <c r="A8" s="105" t="s">
        <v>11</v>
      </c>
      <c r="B8" s="104" t="s">
        <v>142</v>
      </c>
      <c r="C8" s="72">
        <f>C9+C10</f>
        <v>134.774</v>
      </c>
      <c r="D8" s="1"/>
      <c r="E8" s="1"/>
      <c r="F8" s="1">
        <f>F9+F10</f>
        <v>35</v>
      </c>
      <c r="G8" s="3">
        <f t="shared" ref="G8:G76" si="0">D8/C8</f>
        <v>0</v>
      </c>
      <c r="H8" s="3">
        <f t="shared" ref="H8:H76" si="1">E8/C8</f>
        <v>0</v>
      </c>
      <c r="I8" s="3">
        <f t="shared" ref="I8:I76" si="2">F8/C8</f>
        <v>0.25969400626233546</v>
      </c>
      <c r="J8" s="52"/>
      <c r="K8" s="52"/>
      <c r="L8" s="52"/>
      <c r="M8" s="5">
        <f t="shared" ref="M8:M76" si="3">N8/F8*100</f>
        <v>0</v>
      </c>
      <c r="N8" s="52"/>
      <c r="O8" s="52"/>
      <c r="P8" s="52"/>
      <c r="Q8" s="52"/>
      <c r="R8" s="52"/>
      <c r="T8" s="63">
        <f>F8/C8</f>
        <v>0.25969400626233546</v>
      </c>
      <c r="U8" s="64">
        <f>INT(F8*IF(T8&lt;1,0.03,IF(T8&lt;2,0.05,IF(T8&lt;4,0.07,IF(T8&lt;6,0.08,IF(T8&lt;8,0.1,IF(T8&lt;10,0.12,IF(T8&lt;12,0.15,0.18))))))))</f>
        <v>1</v>
      </c>
      <c r="V8" s="56" t="b">
        <f>IF(F8&lt;E8,N8&lt;U8,N8&lt;=U8)</f>
        <v>1</v>
      </c>
      <c r="W8" s="56" t="b">
        <f>P8&lt;=N8*0.25</f>
        <v>1</v>
      </c>
      <c r="X8" s="56" t="b">
        <f>R8&lt;N8*0.5</f>
        <v>0</v>
      </c>
      <c r="Y8" s="56" t="b">
        <f>N8=P8+Q8+R8</f>
        <v>1</v>
      </c>
    </row>
    <row r="9" spans="1:25" x14ac:dyDescent="0.25">
      <c r="A9" s="105" t="s">
        <v>11</v>
      </c>
      <c r="B9" s="6" t="s">
        <v>13</v>
      </c>
      <c r="C9" s="72">
        <v>91.325999999999993</v>
      </c>
      <c r="D9" s="1">
        <v>0</v>
      </c>
      <c r="E9" s="1">
        <v>0</v>
      </c>
      <c r="F9" s="1">
        <v>0</v>
      </c>
      <c r="G9" s="3">
        <f t="shared" si="0"/>
        <v>0</v>
      </c>
      <c r="H9" s="3">
        <f t="shared" si="1"/>
        <v>0</v>
      </c>
      <c r="I9" s="3">
        <f t="shared" si="2"/>
        <v>0</v>
      </c>
      <c r="J9" s="52"/>
      <c r="K9" s="52"/>
      <c r="L9" s="52"/>
      <c r="M9" s="5">
        <v>0</v>
      </c>
      <c r="N9" s="52">
        <v>0</v>
      </c>
      <c r="O9" s="52"/>
      <c r="P9" s="52"/>
      <c r="Q9" s="52"/>
      <c r="R9" s="52"/>
      <c r="T9" s="63">
        <f>F9/C9</f>
        <v>0</v>
      </c>
      <c r="U9" s="64">
        <f>INT(F9*IF(T9&lt;1,0.03,IF(T9&lt;2,0.05,IF(T9&lt;4,0.07,IF(T9&lt;6,0.08,IF(T9&lt;8,0.1,IF(T9&lt;10,0.12,IF(T9&lt;12,0.15,0.18))))))))</f>
        <v>0</v>
      </c>
      <c r="V9" s="137" t="b">
        <f>IF(F9&lt;E9,N9&lt;U9,N9&lt;=U9)</f>
        <v>1</v>
      </c>
      <c r="W9" s="137" t="b">
        <f>P9&lt;=N9*0.25</f>
        <v>1</v>
      </c>
      <c r="X9" s="137" t="b">
        <f>R9&lt;N9*0.5</f>
        <v>0</v>
      </c>
      <c r="Y9" s="137" t="b">
        <f>N9=P9+Q9+R9</f>
        <v>1</v>
      </c>
    </row>
    <row r="10" spans="1:25" x14ac:dyDescent="0.25">
      <c r="A10" s="105" t="s">
        <v>265</v>
      </c>
      <c r="B10" s="6" t="s">
        <v>12</v>
      </c>
      <c r="C10" s="72">
        <v>43.448</v>
      </c>
      <c r="D10" s="1">
        <v>0</v>
      </c>
      <c r="E10" s="1">
        <v>21</v>
      </c>
      <c r="F10" s="1">
        <v>35</v>
      </c>
      <c r="G10" s="3">
        <f t="shared" si="0"/>
        <v>0</v>
      </c>
      <c r="H10" s="3">
        <f t="shared" si="1"/>
        <v>0.48333640213588658</v>
      </c>
      <c r="I10" s="3">
        <f t="shared" si="2"/>
        <v>0.80556067022647759</v>
      </c>
      <c r="J10" s="52"/>
      <c r="K10" s="52"/>
      <c r="L10" s="52"/>
      <c r="M10" s="5">
        <f t="shared" si="3"/>
        <v>2.8571428571428572</v>
      </c>
      <c r="N10" s="52">
        <v>1</v>
      </c>
      <c r="O10" s="52"/>
      <c r="P10" s="52">
        <v>0</v>
      </c>
      <c r="Q10" s="52">
        <v>1</v>
      </c>
      <c r="R10" s="52">
        <v>0</v>
      </c>
      <c r="T10" s="63">
        <f>F10/C10</f>
        <v>0.80556067022647759</v>
      </c>
      <c r="U10" s="64">
        <f>INT(F10*IF(T10&lt;1,0.03,IF(T10&lt;2,0.05,IF(T10&lt;4,0.07,IF(T10&lt;6,0.08,IF(T10&lt;8,0.1,IF(T10&lt;10,0.12,IF(T10&lt;12,0.15,0.18))))))))</f>
        <v>1</v>
      </c>
      <c r="V10" s="137" t="b">
        <f>IF(F10&lt;E10,N10&lt;U10,N10&lt;=U10)</f>
        <v>1</v>
      </c>
      <c r="W10" s="137" t="b">
        <f>P10&lt;=N10*0.25</f>
        <v>1</v>
      </c>
      <c r="X10" s="137" t="b">
        <f>R10&lt;N10*0.5</f>
        <v>1</v>
      </c>
      <c r="Y10" s="137" t="b">
        <f>N10=P10+Q10+R10</f>
        <v>1</v>
      </c>
    </row>
    <row r="11" spans="1:25" s="107" customFormat="1" x14ac:dyDescent="0.25">
      <c r="A11" s="71">
        <v>2</v>
      </c>
      <c r="B11" s="100" t="s">
        <v>14</v>
      </c>
      <c r="C11" s="97">
        <f>C12+C26</f>
        <v>427.78399999999999</v>
      </c>
      <c r="D11" s="47">
        <v>2050</v>
      </c>
      <c r="E11" s="47">
        <v>5833</v>
      </c>
      <c r="F11" s="47">
        <f>F12+F26</f>
        <v>4977</v>
      </c>
      <c r="G11" s="130">
        <f t="shared" si="0"/>
        <v>4.7921380883810523</v>
      </c>
      <c r="H11" s="130">
        <f t="shared" si="1"/>
        <v>13.635386082695939</v>
      </c>
      <c r="I11" s="130">
        <f t="shared" si="2"/>
        <v>11.634376227254876</v>
      </c>
      <c r="J11" s="50"/>
      <c r="K11" s="50"/>
      <c r="L11" s="50"/>
      <c r="M11" s="106"/>
      <c r="N11" s="50"/>
      <c r="O11" s="50"/>
      <c r="P11" s="50"/>
      <c r="Q11" s="50"/>
      <c r="R11" s="50"/>
      <c r="T11" s="63"/>
      <c r="U11" s="64"/>
      <c r="V11" s="137"/>
      <c r="W11" s="137"/>
      <c r="X11" s="137"/>
      <c r="Y11" s="137"/>
    </row>
    <row r="12" spans="1:25" ht="47.25" hidden="1" x14ac:dyDescent="0.25">
      <c r="A12" s="71" t="s">
        <v>143</v>
      </c>
      <c r="B12" s="19" t="s">
        <v>144</v>
      </c>
      <c r="C12" s="92">
        <f>C13+C14+C15+C17+C19+C20+C21+C23</f>
        <v>352.67099999999999</v>
      </c>
      <c r="D12" s="52"/>
      <c r="E12" s="52"/>
      <c r="F12" s="92">
        <f>F13+F14+F15+F17+F19+F20+F21+F23</f>
        <v>4296</v>
      </c>
      <c r="G12" s="4">
        <f t="shared" si="0"/>
        <v>0</v>
      </c>
      <c r="H12" s="4">
        <f t="shared" si="1"/>
        <v>0</v>
      </c>
      <c r="I12" s="4">
        <f t="shared" si="2"/>
        <v>12.181324804137567</v>
      </c>
      <c r="J12" s="52"/>
      <c r="K12" s="52"/>
      <c r="L12" s="52"/>
      <c r="M12" s="5">
        <f t="shared" si="3"/>
        <v>0</v>
      </c>
      <c r="N12" s="52"/>
      <c r="O12" s="52"/>
      <c r="P12" s="52"/>
      <c r="Q12" s="52"/>
      <c r="R12" s="52"/>
      <c r="T12" s="63">
        <f>F12/C12</f>
        <v>12.181324804137567</v>
      </c>
      <c r="U12" s="64">
        <f>INT(F12*IF(T12&lt;1,0.03,IF(T12&lt;2,0.05,IF(T12&lt;4,0.07,IF(T12&lt;6,0.08,IF(T12&lt;8,0.1,IF(T12&lt;10,0.12,IF(T12&lt;12,0.15,0.18))))))))</f>
        <v>773</v>
      </c>
      <c r="V12" s="137" t="b">
        <f>IF(F12&lt;E12,N12&lt;U12,N12&lt;=U12)</f>
        <v>1</v>
      </c>
      <c r="W12" s="137" t="b">
        <f>P12&lt;=N12*0.25</f>
        <v>1</v>
      </c>
      <c r="X12" s="137" t="b">
        <f>R12&lt;N12*0.5</f>
        <v>0</v>
      </c>
      <c r="Y12" s="137" t="b">
        <f>N12=P12+Q12+R12</f>
        <v>1</v>
      </c>
    </row>
    <row r="13" spans="1:25" x14ac:dyDescent="0.25">
      <c r="A13" s="105" t="s">
        <v>266</v>
      </c>
      <c r="B13" s="6" t="s">
        <v>145</v>
      </c>
      <c r="C13" s="72">
        <v>29.343</v>
      </c>
      <c r="D13" s="52">
        <v>55</v>
      </c>
      <c r="E13" s="52">
        <v>524</v>
      </c>
      <c r="F13" s="1">
        <v>464</v>
      </c>
      <c r="G13" s="4">
        <f t="shared" si="0"/>
        <v>1.8743823058310329</v>
      </c>
      <c r="H13" s="4">
        <f t="shared" si="1"/>
        <v>17.857751422826567</v>
      </c>
      <c r="I13" s="4">
        <f t="shared" si="2"/>
        <v>15.812970725556351</v>
      </c>
      <c r="J13" s="52"/>
      <c r="K13" s="52"/>
      <c r="L13" s="52"/>
      <c r="M13" s="5">
        <f t="shared" si="3"/>
        <v>0</v>
      </c>
      <c r="N13" s="1">
        <v>0</v>
      </c>
      <c r="O13" s="1"/>
      <c r="P13" s="1"/>
      <c r="Q13" s="1"/>
      <c r="R13" s="1"/>
      <c r="T13" s="63">
        <f>F13/C13</f>
        <v>15.812970725556351</v>
      </c>
      <c r="U13" s="64">
        <f>INT(F13*IF(T13&lt;1,0.03,IF(T13&lt;2,0.05,IF(T13&lt;4,0.07,IF(T13&lt;6,0.08,IF(T13&lt;8,0.1,IF(T13&lt;10,0.12,IF(T13&lt;12,0.15,0.18))))))))</f>
        <v>83</v>
      </c>
      <c r="V13" s="137" t="b">
        <f>IF(F13&lt;E13,N13&lt;U13,N13&lt;=U13)</f>
        <v>1</v>
      </c>
      <c r="W13" s="137" t="b">
        <f>P13&lt;=N13*0.25</f>
        <v>1</v>
      </c>
      <c r="X13" s="137" t="b">
        <f>R13&lt;N13*0.5</f>
        <v>0</v>
      </c>
      <c r="Y13" s="137" t="b">
        <f>N13=P13+Q13+R13</f>
        <v>1</v>
      </c>
    </row>
    <row r="14" spans="1:25" ht="31.5" x14ac:dyDescent="0.25">
      <c r="A14" s="105" t="s">
        <v>268</v>
      </c>
      <c r="B14" s="6" t="s">
        <v>17</v>
      </c>
      <c r="C14" s="72">
        <v>76.968000000000004</v>
      </c>
      <c r="D14" s="52">
        <v>80</v>
      </c>
      <c r="E14" s="52">
        <v>364</v>
      </c>
      <c r="F14" s="1">
        <v>246</v>
      </c>
      <c r="G14" s="4">
        <f t="shared" si="0"/>
        <v>1.039392994491217</v>
      </c>
      <c r="H14" s="4">
        <f t="shared" si="1"/>
        <v>4.7292381249350379</v>
      </c>
      <c r="I14" s="4">
        <f t="shared" si="2"/>
        <v>3.1961334580604923</v>
      </c>
      <c r="J14" s="52"/>
      <c r="K14" s="52"/>
      <c r="L14" s="52"/>
      <c r="M14" s="5">
        <f t="shared" si="3"/>
        <v>6.5040650406504072</v>
      </c>
      <c r="N14" s="52">
        <v>16</v>
      </c>
      <c r="O14" s="52"/>
      <c r="P14" s="52">
        <v>4</v>
      </c>
      <c r="Q14" s="52">
        <v>5</v>
      </c>
      <c r="R14" s="52">
        <v>7</v>
      </c>
      <c r="T14" s="63">
        <f>F14/C14</f>
        <v>3.1961334580604923</v>
      </c>
      <c r="U14" s="64">
        <f>INT(F14*IF(T14&lt;1,0.03,IF(T14&lt;2,0.05,IF(T14&lt;4,0.07,IF(T14&lt;6,0.08,IF(T14&lt;8,0.1,IF(T14&lt;10,0.12,IF(T14&lt;12,0.15,0.18))))))))</f>
        <v>17</v>
      </c>
      <c r="V14" s="137" t="b">
        <f>IF(F14&lt;E14,N14&lt;U14,N14&lt;=U14)</f>
        <v>1</v>
      </c>
      <c r="W14" s="137" t="b">
        <f>P14&lt;=N14*0.25</f>
        <v>1</v>
      </c>
      <c r="X14" s="137" t="b">
        <f>R14&lt;N14*0.5</f>
        <v>1</v>
      </c>
      <c r="Y14" s="137" t="b">
        <f>N14=P14+Q14+R14</f>
        <v>1</v>
      </c>
    </row>
    <row r="15" spans="1:25" x14ac:dyDescent="0.25">
      <c r="A15" s="105" t="s">
        <v>269</v>
      </c>
      <c r="B15" s="6" t="s">
        <v>146</v>
      </c>
      <c r="C15" s="72">
        <v>152.04400000000001</v>
      </c>
      <c r="D15" s="52">
        <v>796</v>
      </c>
      <c r="E15" s="52">
        <v>2212</v>
      </c>
      <c r="F15" s="1">
        <v>2004</v>
      </c>
      <c r="G15" s="4">
        <f t="shared" si="0"/>
        <v>5.2353266159795844</v>
      </c>
      <c r="H15" s="4">
        <f t="shared" si="1"/>
        <v>14.548420194154323</v>
      </c>
      <c r="I15" s="4">
        <f t="shared" si="2"/>
        <v>13.180395148772723</v>
      </c>
      <c r="J15" s="52"/>
      <c r="K15" s="52"/>
      <c r="L15" s="52"/>
      <c r="M15" s="5">
        <f t="shared" si="3"/>
        <v>4.4910179640718564</v>
      </c>
      <c r="N15" s="52">
        <v>90</v>
      </c>
      <c r="O15" s="52"/>
      <c r="P15" s="52">
        <v>5</v>
      </c>
      <c r="Q15" s="52">
        <v>45</v>
      </c>
      <c r="R15" s="52">
        <v>40</v>
      </c>
      <c r="T15" s="63">
        <f>F15/C15</f>
        <v>13.180395148772723</v>
      </c>
      <c r="U15" s="64">
        <f>INT(F15*IF(T15&lt;1,0.03,IF(T15&lt;2,0.05,IF(T15&lt;4,0.07,IF(T15&lt;6,0.08,IF(T15&lt;8,0.1,IF(T15&lt;10,0.12,IF(T15&lt;12,0.15,0.18))))))))</f>
        <v>360</v>
      </c>
      <c r="V15" s="137" t="b">
        <f>IF(F15&lt;E15,N15&lt;U15,N15&lt;=U15)</f>
        <v>1</v>
      </c>
      <c r="W15" s="137" t="b">
        <f>P15&lt;=N15*0.25</f>
        <v>1</v>
      </c>
      <c r="X15" s="137" t="b">
        <f>R15&lt;N15*0.5</f>
        <v>1</v>
      </c>
      <c r="Y15" s="137" t="b">
        <f>N15=P15+Q15+R15</f>
        <v>1</v>
      </c>
    </row>
    <row r="16" spans="1:25" s="60" customFormat="1" ht="31.5" x14ac:dyDescent="0.25">
      <c r="A16" s="105" t="s">
        <v>271</v>
      </c>
      <c r="B16" s="6" t="s">
        <v>264</v>
      </c>
      <c r="C16" s="72">
        <f>C17+C18</f>
        <v>16.685000000000002</v>
      </c>
      <c r="D16" s="2">
        <f t="shared" ref="D16:I16" si="4">D17+D18</f>
        <v>78</v>
      </c>
      <c r="E16" s="2">
        <f t="shared" si="4"/>
        <v>170</v>
      </c>
      <c r="F16" s="2">
        <f t="shared" si="4"/>
        <v>133</v>
      </c>
      <c r="G16" s="3">
        <f t="shared" si="4"/>
        <v>6.4013130898645869</v>
      </c>
      <c r="H16" s="3">
        <f t="shared" si="4"/>
        <v>18.997127615921215</v>
      </c>
      <c r="I16" s="3">
        <f t="shared" si="4"/>
        <v>16.100761409747868</v>
      </c>
      <c r="J16" s="52"/>
      <c r="K16" s="52"/>
      <c r="L16" s="52"/>
      <c r="M16" s="5">
        <f t="shared" ref="M16" si="5">N16/F16*100</f>
        <v>9.0225563909774422</v>
      </c>
      <c r="N16" s="1">
        <v>12</v>
      </c>
      <c r="O16" s="1"/>
      <c r="P16" s="1">
        <v>2</v>
      </c>
      <c r="Q16" s="1">
        <v>10</v>
      </c>
      <c r="R16" s="1">
        <v>0</v>
      </c>
      <c r="T16" s="108">
        <f>F16/C16</f>
        <v>7.9712316451902892</v>
      </c>
      <c r="U16" s="109">
        <f>INT(F16*IF(T16&lt;1,0.03,IF(T16&lt;2,0.05,IF(T16&lt;4,0.07,IF(T16&lt;6,0.08,IF(T16&lt;8,0.1,IF(T16&lt;10,0.12,IF(T16&lt;12,0.15,0.18))))))))</f>
        <v>13</v>
      </c>
      <c r="V16" s="59" t="b">
        <f>IF(F16&lt;E16,N16&lt;U16,N16&lt;=U16)</f>
        <v>1</v>
      </c>
      <c r="W16" s="59" t="b">
        <f>P16&lt;=N16*0.25</f>
        <v>1</v>
      </c>
      <c r="X16" s="59" t="b">
        <f>R16&lt;N16*0.5</f>
        <v>1</v>
      </c>
      <c r="Y16" s="59" t="b">
        <f>N16=P16+Q16+R16</f>
        <v>1</v>
      </c>
    </row>
    <row r="17" spans="1:25" x14ac:dyDescent="0.25">
      <c r="A17" s="105"/>
      <c r="B17" s="82" t="s">
        <v>244</v>
      </c>
      <c r="C17" s="76">
        <v>12.185</v>
      </c>
      <c r="D17" s="77">
        <v>78</v>
      </c>
      <c r="E17" s="77">
        <v>134</v>
      </c>
      <c r="F17" s="126">
        <v>96</v>
      </c>
      <c r="G17" s="131">
        <f t="shared" si="0"/>
        <v>6.4013130898645869</v>
      </c>
      <c r="H17" s="131">
        <f t="shared" si="1"/>
        <v>10.997127615921213</v>
      </c>
      <c r="I17" s="131">
        <f t="shared" si="2"/>
        <v>7.8785391875256456</v>
      </c>
      <c r="J17" s="52"/>
      <c r="K17" s="52"/>
      <c r="L17" s="52"/>
      <c r="M17" s="5"/>
      <c r="N17" s="52"/>
      <c r="O17" s="52"/>
      <c r="P17" s="52"/>
      <c r="Q17" s="52"/>
      <c r="R17" s="52"/>
      <c r="T17" s="63"/>
      <c r="U17" s="64"/>
      <c r="V17" s="137"/>
      <c r="W17" s="137"/>
      <c r="X17" s="137"/>
      <c r="Y17" s="137"/>
    </row>
    <row r="18" spans="1:25" x14ac:dyDescent="0.25">
      <c r="A18" s="105"/>
      <c r="B18" s="82" t="s">
        <v>245</v>
      </c>
      <c r="C18" s="76">
        <v>4.5</v>
      </c>
      <c r="D18" s="77">
        <v>0</v>
      </c>
      <c r="E18" s="77">
        <v>36</v>
      </c>
      <c r="F18" s="126">
        <v>37</v>
      </c>
      <c r="G18" s="131">
        <v>0</v>
      </c>
      <c r="H18" s="131">
        <v>8</v>
      </c>
      <c r="I18" s="131">
        <v>8.2222222222222214</v>
      </c>
      <c r="J18" s="52"/>
      <c r="K18" s="52"/>
      <c r="L18" s="52"/>
      <c r="M18" s="5"/>
      <c r="N18" s="52"/>
      <c r="O18" s="52"/>
      <c r="P18" s="52"/>
      <c r="Q18" s="52"/>
      <c r="R18" s="52"/>
      <c r="T18" s="63"/>
      <c r="U18" s="64"/>
      <c r="V18" s="137"/>
      <c r="W18" s="137"/>
      <c r="X18" s="137"/>
      <c r="Y18" s="137"/>
    </row>
    <row r="19" spans="1:25" x14ac:dyDescent="0.25">
      <c r="A19" s="105" t="s">
        <v>272</v>
      </c>
      <c r="B19" s="6" t="s">
        <v>148</v>
      </c>
      <c r="C19" s="72">
        <v>40.914000000000001</v>
      </c>
      <c r="D19" s="52">
        <v>511</v>
      </c>
      <c r="E19" s="52">
        <v>1522</v>
      </c>
      <c r="F19" s="1">
        <v>920</v>
      </c>
      <c r="G19" s="4">
        <f t="shared" si="0"/>
        <v>12.489612357628195</v>
      </c>
      <c r="H19" s="4">
        <f t="shared" si="1"/>
        <v>37.199980446790825</v>
      </c>
      <c r="I19" s="4">
        <f t="shared" si="2"/>
        <v>22.486190546023366</v>
      </c>
      <c r="J19" s="52"/>
      <c r="K19" s="52"/>
      <c r="L19" s="52"/>
      <c r="M19" s="5">
        <f t="shared" si="3"/>
        <v>5.4347826086956523</v>
      </c>
      <c r="N19" s="52">
        <v>50</v>
      </c>
      <c r="O19" s="52"/>
      <c r="P19" s="52">
        <v>5</v>
      </c>
      <c r="Q19" s="52">
        <v>21</v>
      </c>
      <c r="R19" s="52">
        <v>24</v>
      </c>
      <c r="T19" s="63">
        <f>F19/C19</f>
        <v>22.486190546023366</v>
      </c>
      <c r="U19" s="64">
        <f>INT(F19*IF(T19&lt;1,0.03,IF(T19&lt;2,0.05,IF(T19&lt;4,0.07,IF(T19&lt;6,0.08,IF(T19&lt;8,0.1,IF(T19&lt;10,0.12,IF(T19&lt;12,0.15,0.18))))))))</f>
        <v>165</v>
      </c>
      <c r="V19" s="137" t="b">
        <f>IF(F19&lt;E19,N19&lt;U19,N19&lt;=U19)</f>
        <v>1</v>
      </c>
      <c r="W19" s="137" t="b">
        <f>P19&lt;=N19*0.25</f>
        <v>1</v>
      </c>
      <c r="X19" s="137" t="b">
        <f>R19&lt;N19*0.5</f>
        <v>1</v>
      </c>
      <c r="Y19" s="137" t="b">
        <f>N19=P19+Q19+R19</f>
        <v>1</v>
      </c>
    </row>
    <row r="20" spans="1:25" x14ac:dyDescent="0.25">
      <c r="A20" s="105" t="s">
        <v>273</v>
      </c>
      <c r="B20" s="6" t="s">
        <v>149</v>
      </c>
      <c r="C20" s="72">
        <v>30.907</v>
      </c>
      <c r="D20" s="52">
        <v>130</v>
      </c>
      <c r="E20" s="52">
        <v>507</v>
      </c>
      <c r="F20" s="1">
        <v>391</v>
      </c>
      <c r="G20" s="4">
        <f t="shared" si="0"/>
        <v>4.2061668877600544</v>
      </c>
      <c r="H20" s="4">
        <f t="shared" si="1"/>
        <v>16.404050862264214</v>
      </c>
      <c r="I20" s="4">
        <f t="shared" si="2"/>
        <v>12.650855793186009</v>
      </c>
      <c r="J20" s="52"/>
      <c r="K20" s="52"/>
      <c r="L20" s="52"/>
      <c r="M20" s="5">
        <f t="shared" si="3"/>
        <v>15.089514066496163</v>
      </c>
      <c r="N20" s="1">
        <v>59</v>
      </c>
      <c r="O20" s="1"/>
      <c r="P20" s="1">
        <v>14</v>
      </c>
      <c r="Q20" s="1">
        <v>24</v>
      </c>
      <c r="R20" s="1">
        <v>21</v>
      </c>
      <c r="T20" s="63">
        <f>F20/C20</f>
        <v>12.650855793186009</v>
      </c>
      <c r="U20" s="64">
        <f>INT(F20*IF(T20&lt;1,0.03,IF(T20&lt;2,0.05,IF(T20&lt;4,0.07,IF(T20&lt;6,0.08,IF(T20&lt;8,0.1,IF(T20&lt;10,0.12,IF(T20&lt;12,0.15,0.18))))))))</f>
        <v>70</v>
      </c>
      <c r="V20" s="137" t="b">
        <f>IF(F20&lt;E20,N20&lt;U20,N20&lt;=U20)</f>
        <v>1</v>
      </c>
      <c r="W20" s="137" t="b">
        <f>P20&lt;=N20*0.25</f>
        <v>1</v>
      </c>
      <c r="X20" s="137" t="b">
        <f>R20&lt;N20*0.5</f>
        <v>1</v>
      </c>
      <c r="Y20" s="137" t="b">
        <f>N20=P20+Q20+R20</f>
        <v>1</v>
      </c>
    </row>
    <row r="21" spans="1:25" x14ac:dyDescent="0.25">
      <c r="A21" s="105" t="s">
        <v>274</v>
      </c>
      <c r="B21" s="6" t="s">
        <v>15</v>
      </c>
      <c r="C21" s="72">
        <v>8.3089999999999993</v>
      </c>
      <c r="D21" s="52">
        <v>166</v>
      </c>
      <c r="E21" s="52">
        <v>148</v>
      </c>
      <c r="F21" s="1">
        <v>140</v>
      </c>
      <c r="G21" s="4">
        <f t="shared" si="0"/>
        <v>19.978336743290409</v>
      </c>
      <c r="H21" s="4">
        <f t="shared" si="1"/>
        <v>17.81201107233121</v>
      </c>
      <c r="I21" s="4">
        <f t="shared" si="2"/>
        <v>16.849199663016009</v>
      </c>
      <c r="J21" s="52"/>
      <c r="K21" s="52"/>
      <c r="L21" s="52"/>
      <c r="M21" s="5">
        <f t="shared" si="3"/>
        <v>15</v>
      </c>
      <c r="N21" s="52">
        <v>21</v>
      </c>
      <c r="O21" s="52"/>
      <c r="P21" s="52">
        <v>5</v>
      </c>
      <c r="Q21" s="52">
        <v>11</v>
      </c>
      <c r="R21" s="52">
        <v>5</v>
      </c>
      <c r="T21" s="63">
        <f>F21/C21</f>
        <v>16.849199663016009</v>
      </c>
      <c r="U21" s="64">
        <f>INT(F21*IF(T21&lt;1,0.03,IF(T21&lt;2,0.05,IF(T21&lt;4,0.07,IF(T21&lt;6,0.08,IF(T21&lt;8,0.1,IF(T21&lt;10,0.12,IF(T21&lt;12,0.15,0.18))))))))</f>
        <v>25</v>
      </c>
      <c r="V21" s="137" t="b">
        <f>IF(F21&lt;E21,N21&lt;U21,N21&lt;=U21)</f>
        <v>1</v>
      </c>
      <c r="W21" s="137" t="b">
        <f>P21&lt;=N21*0.25</f>
        <v>1</v>
      </c>
      <c r="X21" s="137" t="b">
        <f>R21&lt;N21*0.5</f>
        <v>1</v>
      </c>
      <c r="Y21" s="137" t="b">
        <f>N21=P21+Q21+R21</f>
        <v>1</v>
      </c>
    </row>
    <row r="22" spans="1:25" ht="31.5" x14ac:dyDescent="0.25">
      <c r="A22" s="105" t="s">
        <v>275</v>
      </c>
      <c r="B22" s="6" t="s">
        <v>249</v>
      </c>
      <c r="C22" s="72">
        <f>C23+C24+C25</f>
        <v>44.75</v>
      </c>
      <c r="D22" s="78">
        <f t="shared" ref="D22:F22" si="6">D23+D24+D25</f>
        <v>216</v>
      </c>
      <c r="E22" s="78">
        <f t="shared" si="6"/>
        <v>259</v>
      </c>
      <c r="F22" s="78">
        <f t="shared" si="6"/>
        <v>582</v>
      </c>
      <c r="G22" s="4">
        <f t="shared" ref="G22" si="7">D22/C22</f>
        <v>4.8268156424581008</v>
      </c>
      <c r="H22" s="4">
        <f t="shared" ref="H22" si="8">E22/C22</f>
        <v>5.7877094972067038</v>
      </c>
      <c r="I22" s="4">
        <f t="shared" ref="I22" si="9">F22/C22</f>
        <v>13.005586592178771</v>
      </c>
      <c r="J22" s="52"/>
      <c r="K22" s="52"/>
      <c r="L22" s="52"/>
      <c r="M22" s="5">
        <f t="shared" si="3"/>
        <v>3.0927835051546393</v>
      </c>
      <c r="N22" s="52">
        <v>18</v>
      </c>
      <c r="O22" s="52"/>
      <c r="P22" s="52">
        <v>2</v>
      </c>
      <c r="Q22" s="52">
        <v>9</v>
      </c>
      <c r="R22" s="52">
        <v>7</v>
      </c>
      <c r="T22" s="63">
        <f>F22/C22</f>
        <v>13.005586592178771</v>
      </c>
      <c r="U22" s="64">
        <f>INT(F22*IF(T22&lt;1,0.03,IF(T22&lt;2,0.05,IF(T22&lt;4,0.07,IF(T22&lt;6,0.08,IF(T22&lt;8,0.1,IF(T22&lt;10,0.12,IF(T22&lt;12,0.15,0.18))))))))</f>
        <v>104</v>
      </c>
      <c r="V22" s="137" t="b">
        <f>IF(F22&lt;E22,N22&lt;U22,N22&lt;=U22)</f>
        <v>1</v>
      </c>
      <c r="W22" s="137" t="b">
        <f>P22&lt;=N22*0.25</f>
        <v>1</v>
      </c>
      <c r="X22" s="137" t="b">
        <f>R22&lt;N22*0.5</f>
        <v>1</v>
      </c>
      <c r="Y22" s="137" t="b">
        <f>N22=P22+Q22+R22</f>
        <v>1</v>
      </c>
    </row>
    <row r="23" spans="1:25" x14ac:dyDescent="0.25">
      <c r="A23" s="105"/>
      <c r="B23" s="82" t="s">
        <v>244</v>
      </c>
      <c r="C23" s="76">
        <v>2.0009999999999999</v>
      </c>
      <c r="D23" s="77">
        <v>10</v>
      </c>
      <c r="E23" s="77">
        <v>11</v>
      </c>
      <c r="F23" s="126">
        <v>35</v>
      </c>
      <c r="G23" s="131">
        <f t="shared" ref="G23" si="10">D23/C23</f>
        <v>4.997501249375313</v>
      </c>
      <c r="H23" s="131">
        <f t="shared" ref="H23" si="11">E23/C23</f>
        <v>5.4972513743128442</v>
      </c>
      <c r="I23" s="131">
        <f t="shared" ref="I23" si="12">F23/C23</f>
        <v>17.491254372813593</v>
      </c>
      <c r="J23" s="52"/>
      <c r="K23" s="52"/>
      <c r="L23" s="52"/>
      <c r="M23" s="5"/>
      <c r="N23" s="52"/>
      <c r="O23" s="52"/>
      <c r="P23" s="52"/>
      <c r="Q23" s="52"/>
      <c r="R23" s="52"/>
      <c r="T23" s="63"/>
      <c r="U23" s="64"/>
      <c r="V23" s="137"/>
      <c r="W23" s="137"/>
      <c r="X23" s="137"/>
      <c r="Y23" s="137"/>
    </row>
    <row r="24" spans="1:25" x14ac:dyDescent="0.25">
      <c r="A24" s="105"/>
      <c r="B24" s="82" t="s">
        <v>250</v>
      </c>
      <c r="C24" s="76">
        <v>24.088999999999999</v>
      </c>
      <c r="D24" s="77">
        <v>119</v>
      </c>
      <c r="E24" s="77">
        <v>185</v>
      </c>
      <c r="F24" s="126">
        <v>336</v>
      </c>
      <c r="G24" s="131">
        <v>4.9400141143260416</v>
      </c>
      <c r="H24" s="131">
        <v>7.6798538752127534</v>
      </c>
      <c r="I24" s="131">
        <v>13.948275146332351</v>
      </c>
      <c r="J24" s="52"/>
      <c r="K24" s="52"/>
      <c r="L24" s="52"/>
      <c r="M24" s="5"/>
      <c r="N24" s="52"/>
      <c r="O24" s="52"/>
      <c r="P24" s="52"/>
      <c r="Q24" s="52"/>
      <c r="R24" s="52"/>
      <c r="T24" s="63"/>
      <c r="U24" s="64"/>
      <c r="V24" s="137"/>
      <c r="W24" s="137"/>
      <c r="X24" s="137"/>
      <c r="Y24" s="137"/>
    </row>
    <row r="25" spans="1:25" x14ac:dyDescent="0.25">
      <c r="A25" s="105"/>
      <c r="B25" s="82" t="s">
        <v>251</v>
      </c>
      <c r="C25" s="76">
        <v>18.66</v>
      </c>
      <c r="D25" s="77">
        <v>87</v>
      </c>
      <c r="E25" s="77">
        <v>63</v>
      </c>
      <c r="F25" s="126">
        <v>211</v>
      </c>
      <c r="G25" s="131">
        <v>4.662379421221865</v>
      </c>
      <c r="H25" s="131">
        <v>3.3762057877813505</v>
      </c>
      <c r="I25" s="131">
        <v>11.307609860664522</v>
      </c>
      <c r="J25" s="52"/>
      <c r="K25" s="52"/>
      <c r="L25" s="52"/>
      <c r="M25" s="5"/>
      <c r="N25" s="52"/>
      <c r="O25" s="52"/>
      <c r="P25" s="52"/>
      <c r="Q25" s="52"/>
      <c r="R25" s="52"/>
      <c r="T25" s="63"/>
      <c r="U25" s="64"/>
      <c r="V25" s="137"/>
      <c r="W25" s="137"/>
      <c r="X25" s="137"/>
      <c r="Y25" s="137"/>
    </row>
    <row r="26" spans="1:25" ht="47.25" hidden="1" x14ac:dyDescent="0.25">
      <c r="A26" s="105" t="s">
        <v>151</v>
      </c>
      <c r="B26" s="112" t="s">
        <v>152</v>
      </c>
      <c r="C26" s="13">
        <f>C30+C32</f>
        <v>75.113</v>
      </c>
      <c r="D26" s="52"/>
      <c r="E26" s="52"/>
      <c r="F26" s="13">
        <f>F30+F32</f>
        <v>681</v>
      </c>
      <c r="G26" s="4">
        <f t="shared" si="0"/>
        <v>0</v>
      </c>
      <c r="H26" s="4">
        <f t="shared" si="1"/>
        <v>0</v>
      </c>
      <c r="I26" s="4">
        <f t="shared" si="2"/>
        <v>9.066340047661523</v>
      </c>
      <c r="J26" s="52"/>
      <c r="K26" s="52"/>
      <c r="L26" s="52"/>
      <c r="M26" s="5">
        <f t="shared" si="3"/>
        <v>0</v>
      </c>
      <c r="N26" s="52"/>
      <c r="O26" s="52"/>
      <c r="P26" s="52"/>
      <c r="Q26" s="52"/>
      <c r="R26" s="52"/>
      <c r="T26" s="63">
        <f t="shared" ref="T26:T31" si="13">F26/C26</f>
        <v>9.066340047661523</v>
      </c>
      <c r="U26" s="64">
        <f t="shared" ref="U26:U31" si="14">INT(F26*IF(T26&lt;1,0.03,IF(T26&lt;2,0.05,IF(T26&lt;4,0.07,IF(T26&lt;6,0.08,IF(T26&lt;8,0.1,IF(T26&lt;10,0.12,IF(T26&lt;12,0.15,0.18))))))))</f>
        <v>81</v>
      </c>
      <c r="V26" s="137" t="b">
        <f t="shared" ref="V26:V31" si="15">IF(F26&lt;E26,N26&lt;U26,N26&lt;=U26)</f>
        <v>1</v>
      </c>
      <c r="W26" s="137" t="b">
        <f t="shared" ref="W26:W31" si="16">P26&lt;=N26*0.25</f>
        <v>1</v>
      </c>
      <c r="X26" s="137" t="b">
        <f t="shared" ref="X26:X31" si="17">R26&lt;N26*0.5</f>
        <v>0</v>
      </c>
      <c r="Y26" s="137" t="b">
        <f t="shared" ref="Y26:Y31" si="18">N26=P26+Q26+R26</f>
        <v>1</v>
      </c>
    </row>
    <row r="27" spans="1:25" hidden="1" x14ac:dyDescent="0.25">
      <c r="A27" s="105"/>
      <c r="B27" s="79" t="s">
        <v>153</v>
      </c>
      <c r="C27" s="80">
        <v>24.088999999999999</v>
      </c>
      <c r="D27" s="52"/>
      <c r="E27" s="52"/>
      <c r="F27" s="52"/>
      <c r="G27" s="4">
        <f t="shared" si="0"/>
        <v>0</v>
      </c>
      <c r="H27" s="4">
        <f t="shared" si="1"/>
        <v>0</v>
      </c>
      <c r="I27" s="4">
        <f t="shared" si="2"/>
        <v>0</v>
      </c>
      <c r="J27" s="52"/>
      <c r="K27" s="52"/>
      <c r="L27" s="52"/>
      <c r="M27" s="5" t="e">
        <f t="shared" si="3"/>
        <v>#DIV/0!</v>
      </c>
      <c r="N27" s="52"/>
      <c r="O27" s="52"/>
      <c r="P27" s="52"/>
      <c r="Q27" s="52"/>
      <c r="R27" s="52"/>
      <c r="T27" s="63">
        <f t="shared" si="13"/>
        <v>0</v>
      </c>
      <c r="U27" s="64">
        <f t="shared" si="14"/>
        <v>0</v>
      </c>
      <c r="V27" s="137" t="b">
        <f t="shared" si="15"/>
        <v>1</v>
      </c>
      <c r="W27" s="137" t="b">
        <f t="shared" si="16"/>
        <v>1</v>
      </c>
      <c r="X27" s="137" t="b">
        <f t="shared" si="17"/>
        <v>0</v>
      </c>
      <c r="Y27" s="137" t="b">
        <f t="shared" si="18"/>
        <v>1</v>
      </c>
    </row>
    <row r="28" spans="1:25" hidden="1" x14ac:dyDescent="0.25">
      <c r="A28" s="105"/>
      <c r="B28" s="6"/>
      <c r="C28" s="80">
        <v>18.66</v>
      </c>
      <c r="D28" s="52"/>
      <c r="E28" s="52"/>
      <c r="F28" s="52"/>
      <c r="G28" s="4">
        <f t="shared" si="0"/>
        <v>0</v>
      </c>
      <c r="H28" s="4">
        <f t="shared" si="1"/>
        <v>0</v>
      </c>
      <c r="I28" s="4">
        <f t="shared" si="2"/>
        <v>0</v>
      </c>
      <c r="J28" s="52"/>
      <c r="K28" s="52"/>
      <c r="L28" s="52"/>
      <c r="M28" s="5" t="e">
        <f t="shared" si="3"/>
        <v>#DIV/0!</v>
      </c>
      <c r="N28" s="52"/>
      <c r="O28" s="52"/>
      <c r="P28" s="52"/>
      <c r="Q28" s="52"/>
      <c r="R28" s="52"/>
      <c r="T28" s="63">
        <f t="shared" si="13"/>
        <v>0</v>
      </c>
      <c r="U28" s="64">
        <f t="shared" si="14"/>
        <v>0</v>
      </c>
      <c r="V28" s="137" t="b">
        <f t="shared" si="15"/>
        <v>1</v>
      </c>
      <c r="W28" s="137" t="b">
        <f t="shared" si="16"/>
        <v>1</v>
      </c>
      <c r="X28" s="137" t="b">
        <f t="shared" si="17"/>
        <v>0</v>
      </c>
      <c r="Y28" s="137" t="b">
        <f t="shared" si="18"/>
        <v>1</v>
      </c>
    </row>
    <row r="29" spans="1:25" hidden="1" x14ac:dyDescent="0.25">
      <c r="A29" s="105"/>
      <c r="B29" s="6"/>
      <c r="C29" s="80"/>
      <c r="D29" s="52"/>
      <c r="E29" s="52"/>
      <c r="F29" s="52"/>
      <c r="G29" s="4" t="e">
        <f t="shared" si="0"/>
        <v>#DIV/0!</v>
      </c>
      <c r="H29" s="4" t="e">
        <f t="shared" si="1"/>
        <v>#DIV/0!</v>
      </c>
      <c r="I29" s="4"/>
      <c r="J29" s="52"/>
      <c r="K29" s="52"/>
      <c r="L29" s="52"/>
      <c r="M29" s="5" t="e">
        <f t="shared" si="3"/>
        <v>#DIV/0!</v>
      </c>
      <c r="N29" s="52"/>
      <c r="O29" s="52"/>
      <c r="P29" s="52"/>
      <c r="Q29" s="52"/>
      <c r="R29" s="52"/>
      <c r="T29" s="63" t="e">
        <f t="shared" si="13"/>
        <v>#DIV/0!</v>
      </c>
      <c r="U29" s="64" t="e">
        <f t="shared" si="14"/>
        <v>#DIV/0!</v>
      </c>
      <c r="V29" s="137" t="e">
        <f t="shared" si="15"/>
        <v>#DIV/0!</v>
      </c>
      <c r="W29" s="137" t="b">
        <f t="shared" si="16"/>
        <v>1</v>
      </c>
      <c r="X29" s="137" t="b">
        <f t="shared" si="17"/>
        <v>0</v>
      </c>
      <c r="Y29" s="137" t="b">
        <f t="shared" si="18"/>
        <v>1</v>
      </c>
    </row>
    <row r="30" spans="1:25" x14ac:dyDescent="0.25">
      <c r="A30" s="105" t="s">
        <v>276</v>
      </c>
      <c r="B30" s="6" t="s">
        <v>16</v>
      </c>
      <c r="C30" s="72">
        <v>44.792000000000002</v>
      </c>
      <c r="D30" s="52">
        <v>123</v>
      </c>
      <c r="E30" s="52">
        <v>264</v>
      </c>
      <c r="F30" s="52">
        <v>348</v>
      </c>
      <c r="G30" s="4">
        <f t="shared" si="0"/>
        <v>2.7460260760850153</v>
      </c>
      <c r="H30" s="4">
        <f t="shared" si="1"/>
        <v>5.8939096267190569</v>
      </c>
      <c r="I30" s="4">
        <f t="shared" si="2"/>
        <v>7.7692445079478478</v>
      </c>
      <c r="J30" s="52"/>
      <c r="K30" s="52"/>
      <c r="L30" s="52"/>
      <c r="M30" s="5">
        <f t="shared" si="3"/>
        <v>3.4482758620689653</v>
      </c>
      <c r="N30" s="1">
        <v>12</v>
      </c>
      <c r="O30" s="1"/>
      <c r="P30" s="1">
        <v>3</v>
      </c>
      <c r="Q30" s="1">
        <v>4</v>
      </c>
      <c r="R30" s="1">
        <v>5</v>
      </c>
      <c r="T30" s="63">
        <f t="shared" si="13"/>
        <v>7.7692445079478478</v>
      </c>
      <c r="U30" s="64">
        <f t="shared" si="14"/>
        <v>34</v>
      </c>
      <c r="V30" s="137" t="b">
        <f t="shared" si="15"/>
        <v>1</v>
      </c>
      <c r="W30" s="137" t="b">
        <f t="shared" si="16"/>
        <v>1</v>
      </c>
      <c r="X30" s="137" t="b">
        <f t="shared" si="17"/>
        <v>1</v>
      </c>
      <c r="Y30" s="137" t="b">
        <f t="shared" si="18"/>
        <v>1</v>
      </c>
    </row>
    <row r="31" spans="1:25" ht="31.5" x14ac:dyDescent="0.25">
      <c r="A31" s="105" t="s">
        <v>277</v>
      </c>
      <c r="B31" s="6" t="s">
        <v>252</v>
      </c>
      <c r="C31" s="72">
        <f>C32+C33</f>
        <v>38.78</v>
      </c>
      <c r="D31" s="78">
        <f>D32+D33</f>
        <v>130</v>
      </c>
      <c r="E31" s="78">
        <f>E32+E33</f>
        <v>196</v>
      </c>
      <c r="F31" s="78">
        <f>F32+F33</f>
        <v>461</v>
      </c>
      <c r="G31" s="4">
        <f t="shared" si="0"/>
        <v>3.3522434244455903</v>
      </c>
      <c r="H31" s="4">
        <f t="shared" si="1"/>
        <v>5.0541516245487363</v>
      </c>
      <c r="I31" s="4">
        <f t="shared" si="2"/>
        <v>11.887570912841671</v>
      </c>
      <c r="J31" s="52"/>
      <c r="K31" s="52"/>
      <c r="L31" s="52"/>
      <c r="M31" s="5">
        <f t="shared" si="3"/>
        <v>2.6030368763557483</v>
      </c>
      <c r="N31" s="1">
        <v>12</v>
      </c>
      <c r="O31" s="1"/>
      <c r="P31" s="1">
        <v>3</v>
      </c>
      <c r="Q31" s="1">
        <v>4</v>
      </c>
      <c r="R31" s="1">
        <v>5</v>
      </c>
      <c r="T31" s="63">
        <f t="shared" si="13"/>
        <v>11.887570912841671</v>
      </c>
      <c r="U31" s="64">
        <f t="shared" si="14"/>
        <v>69</v>
      </c>
      <c r="V31" s="137" t="b">
        <f t="shared" si="15"/>
        <v>1</v>
      </c>
      <c r="W31" s="137" t="b">
        <f t="shared" si="16"/>
        <v>1</v>
      </c>
      <c r="X31" s="137" t="b">
        <f t="shared" si="17"/>
        <v>1</v>
      </c>
      <c r="Y31" s="137" t="b">
        <f t="shared" si="18"/>
        <v>1</v>
      </c>
    </row>
    <row r="32" spans="1:25" x14ac:dyDescent="0.25">
      <c r="A32" s="105"/>
      <c r="B32" s="82" t="s">
        <v>244</v>
      </c>
      <c r="C32" s="76">
        <v>30.321000000000002</v>
      </c>
      <c r="D32" s="77">
        <v>101</v>
      </c>
      <c r="E32" s="77">
        <v>147</v>
      </c>
      <c r="F32" s="77">
        <v>333</v>
      </c>
      <c r="G32" s="131">
        <v>3.3310247023515056</v>
      </c>
      <c r="H32" s="131">
        <v>4.8481250618383296</v>
      </c>
      <c r="I32" s="131">
        <v>10.982487384980706</v>
      </c>
      <c r="J32" s="52"/>
      <c r="K32" s="52"/>
      <c r="L32" s="52"/>
      <c r="M32" s="5"/>
      <c r="N32" s="52"/>
      <c r="O32" s="52"/>
      <c r="P32" s="52"/>
      <c r="Q32" s="52"/>
      <c r="R32" s="52"/>
      <c r="T32" s="63"/>
      <c r="U32" s="64"/>
      <c r="V32" s="137"/>
      <c r="W32" s="137"/>
      <c r="X32" s="137"/>
      <c r="Y32" s="137"/>
    </row>
    <row r="33" spans="1:25" x14ac:dyDescent="0.25">
      <c r="A33" s="105"/>
      <c r="B33" s="82" t="s">
        <v>250</v>
      </c>
      <c r="C33" s="76">
        <v>8.4589999999999996</v>
      </c>
      <c r="D33" s="77">
        <v>29</v>
      </c>
      <c r="E33" s="77">
        <v>49</v>
      </c>
      <c r="F33" s="77">
        <v>128</v>
      </c>
      <c r="G33" s="131">
        <v>3.428301217638019</v>
      </c>
      <c r="H33" s="131">
        <v>5.7926468849745838</v>
      </c>
      <c r="I33" s="131">
        <v>15.131812270954015</v>
      </c>
      <c r="J33" s="52"/>
      <c r="K33" s="52"/>
      <c r="L33" s="52"/>
      <c r="M33" s="5"/>
      <c r="N33" s="52"/>
      <c r="O33" s="52"/>
      <c r="P33" s="52"/>
      <c r="Q33" s="52"/>
      <c r="R33" s="52"/>
      <c r="T33" s="63"/>
      <c r="U33" s="64"/>
      <c r="V33" s="137"/>
      <c r="W33" s="137"/>
      <c r="X33" s="137"/>
      <c r="Y33" s="137"/>
    </row>
    <row r="34" spans="1:25" s="117" customFormat="1" x14ac:dyDescent="0.25">
      <c r="A34" s="71">
        <v>3</v>
      </c>
      <c r="B34" s="96" t="s">
        <v>18</v>
      </c>
      <c r="C34" s="97">
        <f>C35</f>
        <v>947.95</v>
      </c>
      <c r="D34" s="47">
        <v>1150</v>
      </c>
      <c r="E34" s="47">
        <v>1446</v>
      </c>
      <c r="F34" s="122">
        <f>F35</f>
        <v>3050</v>
      </c>
      <c r="G34" s="130">
        <f t="shared" si="0"/>
        <v>1.2131441531726357</v>
      </c>
      <c r="H34" s="130">
        <f t="shared" si="1"/>
        <v>1.5253969091196793</v>
      </c>
      <c r="I34" s="130">
        <f t="shared" si="2"/>
        <v>3.2174692758056858</v>
      </c>
      <c r="J34" s="47"/>
      <c r="K34" s="47"/>
      <c r="L34" s="47"/>
      <c r="M34" s="116"/>
      <c r="N34" s="47"/>
      <c r="O34" s="47"/>
      <c r="P34" s="47"/>
      <c r="Q34" s="47"/>
      <c r="R34" s="47"/>
      <c r="T34" s="114"/>
      <c r="U34" s="115"/>
      <c r="V34" s="115"/>
      <c r="W34" s="115"/>
      <c r="X34" s="115"/>
      <c r="Y34" s="115"/>
    </row>
    <row r="35" spans="1:25" ht="47.25" hidden="1" x14ac:dyDescent="0.25">
      <c r="A35" s="71" t="s">
        <v>155</v>
      </c>
      <c r="B35" s="19" t="s">
        <v>156</v>
      </c>
      <c r="C35" s="129">
        <f>C36+C38+C39+C40+C41+C43+C46</f>
        <v>947.95</v>
      </c>
      <c r="D35" s="52"/>
      <c r="E35" s="52"/>
      <c r="F35" s="129">
        <f>F36+F38+F39+F40+F41+F43+F46</f>
        <v>3050</v>
      </c>
      <c r="G35" s="4">
        <f t="shared" si="0"/>
        <v>0</v>
      </c>
      <c r="H35" s="4">
        <f t="shared" si="1"/>
        <v>0</v>
      </c>
      <c r="I35" s="4">
        <f t="shared" si="2"/>
        <v>3.2174692758056858</v>
      </c>
      <c r="J35" s="52"/>
      <c r="K35" s="52"/>
      <c r="L35" s="52"/>
      <c r="M35" s="5">
        <f t="shared" si="3"/>
        <v>0</v>
      </c>
      <c r="N35" s="52"/>
      <c r="O35" s="52"/>
      <c r="P35" s="52"/>
      <c r="Q35" s="52"/>
      <c r="R35" s="52"/>
      <c r="T35" s="63">
        <f t="shared" ref="T35:T42" si="19">F35/C35</f>
        <v>3.2174692758056858</v>
      </c>
      <c r="U35" s="64">
        <f t="shared" ref="U35:U42" si="20">INT(F35*IF(T35&lt;1,0.03,IF(T35&lt;2,0.05,IF(T35&lt;4,0.07,IF(T35&lt;6,0.08,IF(T35&lt;8,0.1,IF(T35&lt;10,0.12,IF(T35&lt;12,0.15,0.18))))))))</f>
        <v>213</v>
      </c>
      <c r="V35" s="137" t="b">
        <f t="shared" ref="V35:V42" si="21">IF(F35&lt;E35,N35&lt;U35,N35&lt;=U35)</f>
        <v>1</v>
      </c>
      <c r="W35" s="137" t="b">
        <f t="shared" ref="W35:W42" si="22">P35&lt;=N35*0.25</f>
        <v>1</v>
      </c>
      <c r="X35" s="137" t="b">
        <f t="shared" ref="X35:X42" si="23">R35&lt;N35*0.5</f>
        <v>0</v>
      </c>
      <c r="Y35" s="137" t="b">
        <f t="shared" ref="Y35:Y42" si="24">N35=P35+Q35+R35</f>
        <v>1</v>
      </c>
    </row>
    <row r="36" spans="1:25" s="123" customFormat="1" ht="31.5" x14ac:dyDescent="0.25">
      <c r="A36" s="105" t="s">
        <v>278</v>
      </c>
      <c r="B36" s="6" t="s">
        <v>157</v>
      </c>
      <c r="C36" s="72">
        <v>54.260999999999996</v>
      </c>
      <c r="D36" s="1">
        <v>68</v>
      </c>
      <c r="E36" s="1">
        <v>239</v>
      </c>
      <c r="F36" s="1">
        <v>207</v>
      </c>
      <c r="G36" s="3">
        <f t="shared" si="0"/>
        <v>1.2532021157000426</v>
      </c>
      <c r="H36" s="3">
        <f t="shared" si="1"/>
        <v>4.4046368478280904</v>
      </c>
      <c r="I36" s="3">
        <f t="shared" si="2"/>
        <v>3.814894675733953</v>
      </c>
      <c r="J36" s="1"/>
      <c r="K36" s="1"/>
      <c r="L36" s="1"/>
      <c r="M36" s="7">
        <f t="shared" si="3"/>
        <v>0</v>
      </c>
      <c r="N36" s="1">
        <v>0</v>
      </c>
      <c r="O36" s="1"/>
      <c r="P36" s="1"/>
      <c r="Q36" s="1"/>
      <c r="R36" s="1"/>
      <c r="T36" s="124">
        <f t="shared" si="19"/>
        <v>3.814894675733953</v>
      </c>
      <c r="U36" s="125">
        <f t="shared" si="20"/>
        <v>14</v>
      </c>
      <c r="V36" s="125" t="b">
        <f t="shared" si="21"/>
        <v>1</v>
      </c>
      <c r="W36" s="125" t="b">
        <f t="shared" si="22"/>
        <v>1</v>
      </c>
      <c r="X36" s="125" t="b">
        <f t="shared" si="23"/>
        <v>0</v>
      </c>
      <c r="Y36" s="125" t="b">
        <f t="shared" si="24"/>
        <v>1</v>
      </c>
    </row>
    <row r="37" spans="1:25" s="123" customFormat="1" ht="31.5" hidden="1" x14ac:dyDescent="0.25">
      <c r="A37" s="105"/>
      <c r="B37" s="6" t="s">
        <v>157</v>
      </c>
      <c r="C37" s="72">
        <v>176.29599999999999</v>
      </c>
      <c r="D37" s="1"/>
      <c r="E37" s="1"/>
      <c r="F37" s="1"/>
      <c r="G37" s="3">
        <f t="shared" si="0"/>
        <v>0</v>
      </c>
      <c r="H37" s="3">
        <f t="shared" si="1"/>
        <v>0</v>
      </c>
      <c r="I37" s="3">
        <f t="shared" si="2"/>
        <v>0</v>
      </c>
      <c r="J37" s="1"/>
      <c r="K37" s="1"/>
      <c r="L37" s="1"/>
      <c r="M37" s="7" t="e">
        <f t="shared" si="3"/>
        <v>#DIV/0!</v>
      </c>
      <c r="N37" s="1"/>
      <c r="O37" s="1"/>
      <c r="P37" s="1"/>
      <c r="Q37" s="1"/>
      <c r="R37" s="1"/>
      <c r="T37" s="124">
        <f t="shared" si="19"/>
        <v>0</v>
      </c>
      <c r="U37" s="125">
        <f t="shared" si="20"/>
        <v>0</v>
      </c>
      <c r="V37" s="125" t="b">
        <f t="shared" si="21"/>
        <v>1</v>
      </c>
      <c r="W37" s="125" t="b">
        <f t="shared" si="22"/>
        <v>1</v>
      </c>
      <c r="X37" s="125" t="b">
        <f t="shared" si="23"/>
        <v>0</v>
      </c>
      <c r="Y37" s="125" t="b">
        <f t="shared" si="24"/>
        <v>1</v>
      </c>
    </row>
    <row r="38" spans="1:25" s="123" customFormat="1" x14ac:dyDescent="0.25">
      <c r="A38" s="105" t="s">
        <v>281</v>
      </c>
      <c r="B38" s="6" t="s">
        <v>158</v>
      </c>
      <c r="C38" s="72">
        <v>129.465</v>
      </c>
      <c r="D38" s="1">
        <v>48</v>
      </c>
      <c r="E38" s="1">
        <v>165</v>
      </c>
      <c r="F38" s="1">
        <v>149</v>
      </c>
      <c r="G38" s="3">
        <f t="shared" si="0"/>
        <v>0.37075657513613719</v>
      </c>
      <c r="H38" s="3">
        <f t="shared" si="1"/>
        <v>1.2744757270304716</v>
      </c>
      <c r="I38" s="3">
        <f t="shared" si="2"/>
        <v>1.1508902019850924</v>
      </c>
      <c r="J38" s="1"/>
      <c r="K38" s="1"/>
      <c r="L38" s="1"/>
      <c r="M38" s="7">
        <f t="shared" si="3"/>
        <v>0</v>
      </c>
      <c r="N38" s="1">
        <v>0</v>
      </c>
      <c r="O38" s="1"/>
      <c r="P38" s="1"/>
      <c r="Q38" s="1"/>
      <c r="R38" s="1"/>
      <c r="T38" s="124">
        <f t="shared" si="19"/>
        <v>1.1508902019850924</v>
      </c>
      <c r="U38" s="125">
        <f t="shared" si="20"/>
        <v>7</v>
      </c>
      <c r="V38" s="125" t="b">
        <f t="shared" si="21"/>
        <v>1</v>
      </c>
      <c r="W38" s="125" t="b">
        <f t="shared" si="22"/>
        <v>1</v>
      </c>
      <c r="X38" s="125" t="b">
        <f t="shared" si="23"/>
        <v>0</v>
      </c>
      <c r="Y38" s="125" t="b">
        <f t="shared" si="24"/>
        <v>1</v>
      </c>
    </row>
    <row r="39" spans="1:25" s="123" customFormat="1" x14ac:dyDescent="0.25">
      <c r="A39" s="105" t="s">
        <v>270</v>
      </c>
      <c r="B39" s="6" t="s">
        <v>21</v>
      </c>
      <c r="C39" s="72">
        <v>595.91700000000003</v>
      </c>
      <c r="D39" s="1">
        <v>598</v>
      </c>
      <c r="E39" s="1">
        <v>420</v>
      </c>
      <c r="F39" s="1">
        <v>548</v>
      </c>
      <c r="G39" s="3">
        <f t="shared" si="0"/>
        <v>1.0034954532258686</v>
      </c>
      <c r="H39" s="3">
        <f t="shared" si="1"/>
        <v>0.70479613771716532</v>
      </c>
      <c r="I39" s="3">
        <f t="shared" si="2"/>
        <v>0.91959115111668233</v>
      </c>
      <c r="J39" s="1"/>
      <c r="K39" s="1"/>
      <c r="L39" s="1"/>
      <c r="M39" s="7">
        <f t="shared" si="3"/>
        <v>2.9197080291970803</v>
      </c>
      <c r="N39" s="1">
        <v>16</v>
      </c>
      <c r="O39" s="1"/>
      <c r="P39" s="1">
        <v>4</v>
      </c>
      <c r="Q39" s="1">
        <v>5</v>
      </c>
      <c r="R39" s="1">
        <v>7</v>
      </c>
      <c r="T39" s="124">
        <f t="shared" si="19"/>
        <v>0.91959115111668233</v>
      </c>
      <c r="U39" s="125">
        <f t="shared" si="20"/>
        <v>16</v>
      </c>
      <c r="V39" s="125" t="b">
        <f t="shared" si="21"/>
        <v>1</v>
      </c>
      <c r="W39" s="125" t="b">
        <f t="shared" si="22"/>
        <v>1</v>
      </c>
      <c r="X39" s="125" t="b">
        <f t="shared" si="23"/>
        <v>1</v>
      </c>
      <c r="Y39" s="125" t="b">
        <f t="shared" si="24"/>
        <v>1</v>
      </c>
    </row>
    <row r="40" spans="1:25" s="123" customFormat="1" x14ac:dyDescent="0.25">
      <c r="A40" s="105" t="s">
        <v>284</v>
      </c>
      <c r="B40" s="6" t="s">
        <v>159</v>
      </c>
      <c r="C40" s="72">
        <v>68.77</v>
      </c>
      <c r="D40" s="1">
        <v>83</v>
      </c>
      <c r="E40" s="1">
        <v>90</v>
      </c>
      <c r="F40" s="1">
        <v>720</v>
      </c>
      <c r="G40" s="3">
        <f t="shared" si="0"/>
        <v>1.2069216228006399</v>
      </c>
      <c r="H40" s="3">
        <f t="shared" si="1"/>
        <v>1.3087101933982843</v>
      </c>
      <c r="I40" s="3">
        <f t="shared" si="2"/>
        <v>10.469681547186275</v>
      </c>
      <c r="J40" s="1"/>
      <c r="K40" s="1"/>
      <c r="L40" s="1"/>
      <c r="M40" s="7">
        <f t="shared" si="3"/>
        <v>5.9722222222222223</v>
      </c>
      <c r="N40" s="1">
        <v>43</v>
      </c>
      <c r="O40" s="1"/>
      <c r="P40" s="1">
        <v>10</v>
      </c>
      <c r="Q40" s="1">
        <v>25</v>
      </c>
      <c r="R40" s="1">
        <v>8</v>
      </c>
      <c r="T40" s="124">
        <f t="shared" si="19"/>
        <v>10.469681547186275</v>
      </c>
      <c r="U40" s="125">
        <f t="shared" si="20"/>
        <v>108</v>
      </c>
      <c r="V40" s="125" t="b">
        <f t="shared" si="21"/>
        <v>1</v>
      </c>
      <c r="W40" s="125" t="b">
        <f t="shared" si="22"/>
        <v>1</v>
      </c>
      <c r="X40" s="125" t="b">
        <f t="shared" si="23"/>
        <v>1</v>
      </c>
      <c r="Y40" s="125" t="b">
        <f t="shared" si="24"/>
        <v>1</v>
      </c>
    </row>
    <row r="41" spans="1:25" s="123" customFormat="1" x14ac:dyDescent="0.25">
      <c r="A41" s="105" t="s">
        <v>287</v>
      </c>
      <c r="B41" s="6" t="s">
        <v>20</v>
      </c>
      <c r="C41" s="72">
        <v>17.311</v>
      </c>
      <c r="D41" s="1">
        <v>51</v>
      </c>
      <c r="E41" s="1">
        <v>121</v>
      </c>
      <c r="F41" s="1">
        <v>195</v>
      </c>
      <c r="G41" s="3">
        <f t="shared" si="0"/>
        <v>2.9461036335278146</v>
      </c>
      <c r="H41" s="3">
        <f t="shared" si="1"/>
        <v>6.9897752873895209</v>
      </c>
      <c r="I41" s="3">
        <f t="shared" si="2"/>
        <v>11.264513892900467</v>
      </c>
      <c r="J41" s="1"/>
      <c r="K41" s="1"/>
      <c r="L41" s="1"/>
      <c r="M41" s="7">
        <f t="shared" si="3"/>
        <v>4.1025641025641022</v>
      </c>
      <c r="N41" s="1">
        <v>8</v>
      </c>
      <c r="O41" s="1"/>
      <c r="P41" s="1">
        <v>1</v>
      </c>
      <c r="Q41" s="1">
        <v>6</v>
      </c>
      <c r="R41" s="1">
        <v>1</v>
      </c>
      <c r="T41" s="124">
        <f t="shared" si="19"/>
        <v>11.264513892900467</v>
      </c>
      <c r="U41" s="125">
        <f t="shared" si="20"/>
        <v>29</v>
      </c>
      <c r="V41" s="125" t="b">
        <f t="shared" si="21"/>
        <v>1</v>
      </c>
      <c r="W41" s="125" t="b">
        <f t="shared" si="22"/>
        <v>1</v>
      </c>
      <c r="X41" s="125" t="b">
        <f t="shared" si="23"/>
        <v>1</v>
      </c>
      <c r="Y41" s="125" t="b">
        <f t="shared" si="24"/>
        <v>1</v>
      </c>
    </row>
    <row r="42" spans="1:25" s="123" customFormat="1" ht="31.5" x14ac:dyDescent="0.25">
      <c r="A42" s="105" t="s">
        <v>288</v>
      </c>
      <c r="B42" s="6" t="s">
        <v>289</v>
      </c>
      <c r="C42" s="72">
        <f>C43+C44+C45</f>
        <v>74.77000000000001</v>
      </c>
      <c r="D42" s="2">
        <f t="shared" ref="D42:F42" si="25">D43+D44+D45</f>
        <v>641</v>
      </c>
      <c r="E42" s="2">
        <f t="shared" si="25"/>
        <v>837</v>
      </c>
      <c r="F42" s="2">
        <f t="shared" si="25"/>
        <v>698</v>
      </c>
      <c r="G42" s="3">
        <f t="shared" si="0"/>
        <v>8.5729570683429177</v>
      </c>
      <c r="H42" s="3">
        <f t="shared" si="1"/>
        <v>11.194329276447771</v>
      </c>
      <c r="I42" s="3">
        <f t="shared" si="2"/>
        <v>9.335294904373411</v>
      </c>
      <c r="J42" s="1"/>
      <c r="K42" s="1"/>
      <c r="L42" s="1"/>
      <c r="M42" s="7">
        <f t="shared" si="3"/>
        <v>5.0143266475644692</v>
      </c>
      <c r="N42" s="1">
        <v>35</v>
      </c>
      <c r="O42" s="1"/>
      <c r="P42" s="1">
        <v>3</v>
      </c>
      <c r="Q42" s="1">
        <v>15</v>
      </c>
      <c r="R42" s="1">
        <v>17</v>
      </c>
      <c r="T42" s="124">
        <f t="shared" si="19"/>
        <v>9.335294904373411</v>
      </c>
      <c r="U42" s="125">
        <f t="shared" si="20"/>
        <v>83</v>
      </c>
      <c r="V42" s="125" t="b">
        <f t="shared" si="21"/>
        <v>1</v>
      </c>
      <c r="W42" s="125" t="b">
        <f t="shared" si="22"/>
        <v>1</v>
      </c>
      <c r="X42" s="125" t="b">
        <f t="shared" si="23"/>
        <v>1</v>
      </c>
      <c r="Y42" s="125" t="b">
        <f t="shared" si="24"/>
        <v>1</v>
      </c>
    </row>
    <row r="43" spans="1:25" s="123" customFormat="1" x14ac:dyDescent="0.25">
      <c r="A43" s="105"/>
      <c r="B43" s="82" t="s">
        <v>246</v>
      </c>
      <c r="C43" s="76">
        <v>13.850000000000001</v>
      </c>
      <c r="D43" s="126">
        <v>119</v>
      </c>
      <c r="E43" s="126">
        <v>161</v>
      </c>
      <c r="F43" s="126">
        <v>255</v>
      </c>
      <c r="G43" s="132">
        <v>8.5920577617328515</v>
      </c>
      <c r="H43" s="132">
        <v>11.624548736462092</v>
      </c>
      <c r="I43" s="132">
        <v>18.411552346570396</v>
      </c>
      <c r="J43" s="1"/>
      <c r="K43" s="1"/>
      <c r="L43" s="1"/>
      <c r="M43" s="7">
        <f t="shared" si="3"/>
        <v>0</v>
      </c>
      <c r="N43" s="1"/>
      <c r="O43" s="1"/>
      <c r="P43" s="1"/>
      <c r="Q43" s="1"/>
      <c r="R43" s="1"/>
      <c r="T43" s="124"/>
      <c r="U43" s="125"/>
      <c r="V43" s="125"/>
      <c r="W43" s="125"/>
      <c r="X43" s="125"/>
      <c r="Y43" s="125"/>
    </row>
    <row r="44" spans="1:25" s="123" customFormat="1" x14ac:dyDescent="0.25">
      <c r="A44" s="105"/>
      <c r="B44" s="82" t="s">
        <v>247</v>
      </c>
      <c r="C44" s="76">
        <v>21.080000000000002</v>
      </c>
      <c r="D44" s="126">
        <v>181</v>
      </c>
      <c r="E44" s="126">
        <v>186</v>
      </c>
      <c r="F44" s="126">
        <v>176</v>
      </c>
      <c r="G44" s="132">
        <v>8.5863377609108156</v>
      </c>
      <c r="H44" s="132">
        <v>8.8235294117647047</v>
      </c>
      <c r="I44" s="132">
        <v>8.3491461100569246</v>
      </c>
      <c r="J44" s="1"/>
      <c r="K44" s="1"/>
      <c r="L44" s="1"/>
      <c r="M44" s="7">
        <f t="shared" si="3"/>
        <v>0</v>
      </c>
      <c r="N44" s="1"/>
      <c r="O44" s="1"/>
      <c r="P44" s="1"/>
      <c r="Q44" s="1"/>
      <c r="R44" s="1"/>
      <c r="T44" s="124"/>
      <c r="U44" s="125"/>
      <c r="V44" s="125"/>
      <c r="W44" s="125"/>
      <c r="X44" s="125"/>
      <c r="Y44" s="125"/>
    </row>
    <row r="45" spans="1:25" s="123" customFormat="1" x14ac:dyDescent="0.25">
      <c r="A45" s="105"/>
      <c r="B45" s="82" t="s">
        <v>248</v>
      </c>
      <c r="C45" s="76">
        <v>39.839999999999996</v>
      </c>
      <c r="D45" s="126">
        <v>341</v>
      </c>
      <c r="E45" s="126">
        <v>490</v>
      </c>
      <c r="F45" s="126">
        <v>267</v>
      </c>
      <c r="G45" s="132">
        <v>8.559236947791165</v>
      </c>
      <c r="H45" s="132">
        <v>12.299196787148595</v>
      </c>
      <c r="I45" s="132">
        <v>6.7018072289156629</v>
      </c>
      <c r="J45" s="1"/>
      <c r="K45" s="1"/>
      <c r="L45" s="1"/>
      <c r="M45" s="7">
        <f t="shared" si="3"/>
        <v>0</v>
      </c>
      <c r="N45" s="1"/>
      <c r="O45" s="1"/>
      <c r="P45" s="1"/>
      <c r="Q45" s="1"/>
      <c r="R45" s="1"/>
      <c r="T45" s="124"/>
      <c r="U45" s="125"/>
      <c r="V45" s="125"/>
      <c r="W45" s="125"/>
      <c r="X45" s="125"/>
      <c r="Y45" s="125"/>
    </row>
    <row r="46" spans="1:25" s="123" customFormat="1" x14ac:dyDescent="0.25">
      <c r="A46" s="105" t="s">
        <v>290</v>
      </c>
      <c r="B46" s="6" t="s">
        <v>19</v>
      </c>
      <c r="C46" s="72">
        <v>68.376000000000005</v>
      </c>
      <c r="D46" s="1">
        <v>183</v>
      </c>
      <c r="E46" s="1">
        <v>250</v>
      </c>
      <c r="F46" s="1">
        <v>976</v>
      </c>
      <c r="G46" s="3">
        <f t="shared" si="0"/>
        <v>2.6763776763776761</v>
      </c>
      <c r="H46" s="3">
        <f t="shared" si="1"/>
        <v>3.6562536562536558</v>
      </c>
      <c r="I46" s="3">
        <f t="shared" si="2"/>
        <v>14.274014274014274</v>
      </c>
      <c r="J46" s="1"/>
      <c r="K46" s="1"/>
      <c r="L46" s="1"/>
      <c r="M46" s="7">
        <f t="shared" si="3"/>
        <v>1.8442622950819672</v>
      </c>
      <c r="N46" s="1">
        <v>18</v>
      </c>
      <c r="O46" s="1"/>
      <c r="P46" s="1">
        <v>4</v>
      </c>
      <c r="Q46" s="1">
        <v>12</v>
      </c>
      <c r="R46" s="1">
        <v>2</v>
      </c>
      <c r="T46" s="124">
        <f>F46/C46</f>
        <v>14.274014274014274</v>
      </c>
      <c r="U46" s="125">
        <f>INT(F46*IF(T46&lt;1,0.03,IF(T46&lt;2,0.05,IF(T46&lt;4,0.07,IF(T46&lt;6,0.08,IF(T46&lt;8,0.1,IF(T46&lt;10,0.12,IF(T46&lt;12,0.15,0.18))))))))</f>
        <v>175</v>
      </c>
      <c r="V46" s="125" t="b">
        <f>IF(F46&lt;E46,N46&lt;U46,N46&lt;=U46)</f>
        <v>1</v>
      </c>
      <c r="W46" s="125" t="b">
        <f>P46&lt;=N46*0.25</f>
        <v>1</v>
      </c>
      <c r="X46" s="125" t="b">
        <f>R46&lt;N46*0.5</f>
        <v>1</v>
      </c>
      <c r="Y46" s="125" t="b">
        <f>N46=P46+Q46+R46</f>
        <v>1</v>
      </c>
    </row>
    <row r="47" spans="1:25" s="117" customFormat="1" x14ac:dyDescent="0.25">
      <c r="A47" s="71">
        <v>4</v>
      </c>
      <c r="B47" s="33" t="s">
        <v>22</v>
      </c>
      <c r="C47" s="97">
        <f>C48</f>
        <v>291.91999999999996</v>
      </c>
      <c r="D47" s="47">
        <v>496</v>
      </c>
      <c r="E47" s="47">
        <v>465</v>
      </c>
      <c r="F47" s="47">
        <f>F48</f>
        <v>464</v>
      </c>
      <c r="G47" s="130">
        <f t="shared" si="0"/>
        <v>1.69909564264182</v>
      </c>
      <c r="H47" s="130">
        <f t="shared" si="1"/>
        <v>1.5929021649767061</v>
      </c>
      <c r="I47" s="130">
        <f t="shared" si="2"/>
        <v>1.5894765689229928</v>
      </c>
      <c r="J47" s="47"/>
      <c r="K47" s="47"/>
      <c r="L47" s="47"/>
      <c r="M47" s="116"/>
      <c r="N47" s="47"/>
      <c r="O47" s="47"/>
      <c r="P47" s="47"/>
      <c r="Q47" s="47"/>
      <c r="R47" s="47"/>
      <c r="T47" s="114"/>
      <c r="U47" s="115"/>
      <c r="V47" s="115"/>
      <c r="W47" s="115"/>
      <c r="X47" s="115"/>
      <c r="Y47" s="115"/>
    </row>
    <row r="48" spans="1:25" ht="47.25" hidden="1" x14ac:dyDescent="0.25">
      <c r="A48" s="111"/>
      <c r="B48" s="19" t="s">
        <v>162</v>
      </c>
      <c r="C48" s="91">
        <f>C49+C50</f>
        <v>291.91999999999996</v>
      </c>
      <c r="D48" s="52"/>
      <c r="E48" s="52"/>
      <c r="F48" s="92">
        <f>F49+F50</f>
        <v>464</v>
      </c>
      <c r="G48" s="4">
        <f t="shared" si="0"/>
        <v>0</v>
      </c>
      <c r="H48" s="4">
        <f t="shared" si="1"/>
        <v>0</v>
      </c>
      <c r="I48" s="4">
        <f t="shared" si="2"/>
        <v>1.5894765689229928</v>
      </c>
      <c r="J48" s="52"/>
      <c r="K48" s="52"/>
      <c r="L48" s="52"/>
      <c r="M48" s="5">
        <f t="shared" si="3"/>
        <v>0</v>
      </c>
      <c r="N48" s="52"/>
      <c r="O48" s="52"/>
      <c r="P48" s="52"/>
      <c r="Q48" s="52"/>
      <c r="R48" s="52"/>
      <c r="T48" s="63">
        <f>F48/C48</f>
        <v>1.5894765689229928</v>
      </c>
      <c r="U48" s="64">
        <f>INT(F48*IF(T48&lt;1,0.03,IF(T48&lt;2,0.05,IF(T48&lt;4,0.07,IF(T48&lt;6,0.08,IF(T48&lt;8,0.1,IF(T48&lt;10,0.12,IF(T48&lt;12,0.15,0.18))))))))</f>
        <v>23</v>
      </c>
      <c r="V48" s="137" t="b">
        <f>IF(F48&lt;E48,N48&lt;U48,N48&lt;=U48)</f>
        <v>1</v>
      </c>
      <c r="W48" s="137" t="b">
        <f>P48&lt;=N48*0.25</f>
        <v>1</v>
      </c>
      <c r="X48" s="137" t="b">
        <f>R48&lt;N48*0.5</f>
        <v>0</v>
      </c>
      <c r="Y48" s="137" t="b">
        <f>N48=P48+Q48+R48</f>
        <v>1</v>
      </c>
    </row>
    <row r="49" spans="1:25" x14ac:dyDescent="0.25">
      <c r="A49" s="105" t="s">
        <v>309</v>
      </c>
      <c r="B49" s="6" t="s">
        <v>24</v>
      </c>
      <c r="C49" s="72">
        <v>261.77999999999997</v>
      </c>
      <c r="D49" s="52">
        <v>377</v>
      </c>
      <c r="E49" s="52">
        <v>332</v>
      </c>
      <c r="F49" s="52">
        <v>309</v>
      </c>
      <c r="G49" s="4">
        <f t="shared" si="0"/>
        <v>1.4401405760562305</v>
      </c>
      <c r="H49" s="4">
        <f t="shared" si="1"/>
        <v>1.2682405072962031</v>
      </c>
      <c r="I49" s="4">
        <f t="shared" si="2"/>
        <v>1.1803804721521889</v>
      </c>
      <c r="J49" s="52"/>
      <c r="K49" s="52"/>
      <c r="L49" s="52"/>
      <c r="M49" s="5">
        <f t="shared" si="3"/>
        <v>4.5307443365695796</v>
      </c>
      <c r="N49" s="52">
        <v>14</v>
      </c>
      <c r="O49" s="52"/>
      <c r="P49" s="52">
        <v>3</v>
      </c>
      <c r="Q49" s="52">
        <v>5</v>
      </c>
      <c r="R49" s="52">
        <v>6</v>
      </c>
      <c r="T49" s="63">
        <f>F49/C49</f>
        <v>1.1803804721521889</v>
      </c>
      <c r="U49" s="64">
        <f>INT(F49*IF(T49&lt;1,0.03,IF(T49&lt;2,0.05,IF(T49&lt;4,0.07,IF(T49&lt;6,0.08,IF(T49&lt;8,0.1,IF(T49&lt;10,0.12,IF(T49&lt;12,0.15,0.18))))))))</f>
        <v>15</v>
      </c>
      <c r="V49" s="137" t="b">
        <f>IF(F49&lt;E49,N49&lt;U49,N49&lt;=U49)</f>
        <v>1</v>
      </c>
      <c r="W49" s="137" t="b">
        <f>P49&lt;=N49*0.25</f>
        <v>1</v>
      </c>
      <c r="X49" s="137" t="b">
        <f>R49&lt;N49*0.5</f>
        <v>1</v>
      </c>
      <c r="Y49" s="137" t="b">
        <f>N49=P49+Q49+R49</f>
        <v>1</v>
      </c>
    </row>
    <row r="50" spans="1:25" x14ac:dyDescent="0.25">
      <c r="A50" s="105" t="s">
        <v>297</v>
      </c>
      <c r="B50" s="6" t="s">
        <v>23</v>
      </c>
      <c r="C50" s="72">
        <v>30.14</v>
      </c>
      <c r="D50" s="52">
        <v>119</v>
      </c>
      <c r="E50" s="52">
        <v>133</v>
      </c>
      <c r="F50" s="52">
        <v>155</v>
      </c>
      <c r="G50" s="4">
        <f t="shared" si="0"/>
        <v>3.9482415394824155</v>
      </c>
      <c r="H50" s="4">
        <f t="shared" si="1"/>
        <v>4.4127405441274057</v>
      </c>
      <c r="I50" s="4">
        <f t="shared" si="2"/>
        <v>5.1426675514266753</v>
      </c>
      <c r="J50" s="52"/>
      <c r="K50" s="52"/>
      <c r="L50" s="52"/>
      <c r="M50" s="5">
        <f t="shared" si="3"/>
        <v>7.741935483870968</v>
      </c>
      <c r="N50" s="52">
        <v>12</v>
      </c>
      <c r="O50" s="52"/>
      <c r="P50" s="52">
        <v>0</v>
      </c>
      <c r="Q50" s="52">
        <v>7</v>
      </c>
      <c r="R50" s="52">
        <v>5</v>
      </c>
      <c r="T50" s="63">
        <f>F50/C50</f>
        <v>5.1426675514266753</v>
      </c>
      <c r="U50" s="64">
        <f>INT(F50*IF(T50&lt;1,0.03,IF(T50&lt;2,0.05,IF(T50&lt;4,0.07,IF(T50&lt;6,0.08,IF(T50&lt;8,0.1,IF(T50&lt;10,0.12,IF(T50&lt;12,0.15,0.18))))))))</f>
        <v>12</v>
      </c>
      <c r="V50" s="137" t="b">
        <f>IF(F50&lt;E50,N50&lt;U50,N50&lt;=U50)</f>
        <v>1</v>
      </c>
      <c r="W50" s="137" t="b">
        <f>P50&lt;=N50*0.25</f>
        <v>1</v>
      </c>
      <c r="X50" s="137" t="b">
        <f>R50&lt;N50*0.5</f>
        <v>1</v>
      </c>
      <c r="Y50" s="137" t="b">
        <f>N50=P50+Q50+R50</f>
        <v>1</v>
      </c>
    </row>
    <row r="51" spans="1:25" s="117" customFormat="1" x14ac:dyDescent="0.25">
      <c r="A51" s="71">
        <v>5</v>
      </c>
      <c r="B51" s="33" t="s">
        <v>25</v>
      </c>
      <c r="C51" s="97">
        <f>C52</f>
        <v>360.43</v>
      </c>
      <c r="D51" s="47">
        <v>731</v>
      </c>
      <c r="E51" s="47">
        <v>1103</v>
      </c>
      <c r="F51" s="47">
        <f>F52</f>
        <v>1258</v>
      </c>
      <c r="G51" s="130">
        <f t="shared" si="0"/>
        <v>2.0281330632855199</v>
      </c>
      <c r="H51" s="130">
        <f t="shared" si="1"/>
        <v>3.0602336098548957</v>
      </c>
      <c r="I51" s="130">
        <f t="shared" si="2"/>
        <v>3.4902755042588018</v>
      </c>
      <c r="J51" s="47"/>
      <c r="K51" s="47"/>
      <c r="L51" s="47"/>
      <c r="M51" s="116"/>
      <c r="N51" s="47"/>
      <c r="O51" s="47"/>
      <c r="P51" s="47"/>
      <c r="Q51" s="47"/>
      <c r="R51" s="47"/>
      <c r="T51" s="118"/>
      <c r="U51" s="119"/>
      <c r="V51" s="119"/>
      <c r="W51" s="119"/>
      <c r="X51" s="119"/>
      <c r="Y51" s="119"/>
    </row>
    <row r="52" spans="1:25" ht="47.25" hidden="1" x14ac:dyDescent="0.25">
      <c r="A52" s="71" t="s">
        <v>163</v>
      </c>
      <c r="B52" s="19" t="s">
        <v>164</v>
      </c>
      <c r="C52" s="91">
        <f>C53+C54+C55+C56</f>
        <v>360.43</v>
      </c>
      <c r="D52" s="52"/>
      <c r="E52" s="52"/>
      <c r="F52" s="92">
        <f>F53+F54+F55+F56</f>
        <v>1258</v>
      </c>
      <c r="G52" s="4">
        <f t="shared" si="0"/>
        <v>0</v>
      </c>
      <c r="H52" s="4">
        <f t="shared" si="1"/>
        <v>0</v>
      </c>
      <c r="I52" s="4">
        <f t="shared" si="2"/>
        <v>3.4902755042588018</v>
      </c>
      <c r="J52" s="52"/>
      <c r="K52" s="52"/>
      <c r="L52" s="52"/>
      <c r="M52" s="5">
        <f t="shared" si="3"/>
        <v>0</v>
      </c>
      <c r="N52" s="52"/>
      <c r="O52" s="52"/>
      <c r="P52" s="52"/>
      <c r="Q52" s="52"/>
      <c r="R52" s="52"/>
      <c r="T52" s="63">
        <f>F52/C52</f>
        <v>3.4902755042588018</v>
      </c>
      <c r="U52" s="64">
        <f>INT(F52*IF(T52&lt;1,0.03,IF(T52&lt;2,0.05,IF(T52&lt;4,0.07,IF(T52&lt;6,0.08,IF(T52&lt;8,0.1,IF(T52&lt;10,0.12,IF(T52&lt;12,0.15,0.18))))))))</f>
        <v>88</v>
      </c>
      <c r="V52" s="137" t="b">
        <f>IF(F52&lt;E52,N52&lt;U52,N52&lt;=U52)</f>
        <v>1</v>
      </c>
      <c r="W52" s="137" t="b">
        <f>P52&lt;=N52*0.25</f>
        <v>1</v>
      </c>
      <c r="X52" s="137" t="b">
        <f>R52&lt;N52*0.5</f>
        <v>0</v>
      </c>
      <c r="Y52" s="137" t="b">
        <f>N52=P52+Q52+R52</f>
        <v>1</v>
      </c>
    </row>
    <row r="53" spans="1:25" x14ac:dyDescent="0.25">
      <c r="A53" s="105" t="s">
        <v>291</v>
      </c>
      <c r="B53" s="6" t="s">
        <v>29</v>
      </c>
      <c r="C53" s="72">
        <v>225.256</v>
      </c>
      <c r="D53" s="52">
        <v>193</v>
      </c>
      <c r="E53" s="52">
        <v>317</v>
      </c>
      <c r="F53" s="52">
        <v>304</v>
      </c>
      <c r="G53" s="4">
        <f t="shared" si="0"/>
        <v>0.85680292644813016</v>
      </c>
      <c r="H53" s="4">
        <f t="shared" si="1"/>
        <v>1.4072877082075506</v>
      </c>
      <c r="I53" s="4">
        <f t="shared" si="2"/>
        <v>1.3495755939908372</v>
      </c>
      <c r="J53" s="52"/>
      <c r="K53" s="52"/>
      <c r="L53" s="52"/>
      <c r="M53" s="5">
        <f t="shared" si="3"/>
        <v>4.6052631578947363</v>
      </c>
      <c r="N53" s="52">
        <v>14</v>
      </c>
      <c r="O53" s="52"/>
      <c r="P53" s="52">
        <v>3</v>
      </c>
      <c r="Q53" s="52">
        <v>5</v>
      </c>
      <c r="R53" s="52">
        <v>6</v>
      </c>
      <c r="T53" s="63">
        <f>F53/C53</f>
        <v>1.3495755939908372</v>
      </c>
      <c r="U53" s="64">
        <f>INT(F53*IF(T53&lt;1,0.03,IF(T53&lt;2,0.05,IF(T53&lt;4,0.07,IF(T53&lt;6,0.08,IF(T53&lt;8,0.1,IF(T53&lt;10,0.12,IF(T53&lt;12,0.15,0.18))))))))</f>
        <v>15</v>
      </c>
      <c r="V53" s="137" t="b">
        <f>IF(F53&lt;E53,N53&lt;U53,N53&lt;=U53)</f>
        <v>1</v>
      </c>
      <c r="W53" s="137" t="b">
        <f>P53&lt;=N53*0.25</f>
        <v>1</v>
      </c>
      <c r="X53" s="137" t="b">
        <f>R53&lt;N53*0.5</f>
        <v>1</v>
      </c>
      <c r="Y53" s="137" t="b">
        <f>N53=P53+Q53+R53</f>
        <v>1</v>
      </c>
    </row>
    <row r="54" spans="1:25" x14ac:dyDescent="0.25">
      <c r="A54" s="105" t="s">
        <v>283</v>
      </c>
      <c r="B54" s="6" t="s">
        <v>28</v>
      </c>
      <c r="C54" s="72">
        <v>51.972000000000001</v>
      </c>
      <c r="D54" s="52">
        <v>126</v>
      </c>
      <c r="E54" s="52">
        <v>370</v>
      </c>
      <c r="F54" s="52">
        <v>121</v>
      </c>
      <c r="G54" s="4">
        <f t="shared" si="0"/>
        <v>2.4243823597321632</v>
      </c>
      <c r="H54" s="4">
        <f t="shared" si="1"/>
        <v>7.1192180404833367</v>
      </c>
      <c r="I54" s="4">
        <f t="shared" si="2"/>
        <v>2.3281767105364426</v>
      </c>
      <c r="J54" s="52"/>
      <c r="K54" s="52"/>
      <c r="L54" s="52"/>
      <c r="M54" s="5">
        <f t="shared" si="3"/>
        <v>0.82644628099173556</v>
      </c>
      <c r="N54" s="52">
        <v>1</v>
      </c>
      <c r="O54" s="52"/>
      <c r="P54" s="52">
        <v>0</v>
      </c>
      <c r="Q54" s="52">
        <v>1</v>
      </c>
      <c r="R54" s="52">
        <v>0</v>
      </c>
      <c r="T54" s="63">
        <f>F54/C54</f>
        <v>2.3281767105364426</v>
      </c>
      <c r="U54" s="64">
        <f>INT(F54*IF(T54&lt;1,0.03,IF(T54&lt;2,0.05,IF(T54&lt;4,0.07,IF(T54&lt;6,0.08,IF(T54&lt;8,0.1,IF(T54&lt;10,0.12,IF(T54&lt;12,0.15,0.18))))))))</f>
        <v>8</v>
      </c>
      <c r="V54" s="137" t="b">
        <f>IF(F54&lt;E54,N54&lt;U54,N54&lt;=U54)</f>
        <v>1</v>
      </c>
      <c r="W54" s="137" t="b">
        <f>P54&lt;=N54*0.25</f>
        <v>1</v>
      </c>
      <c r="X54" s="137" t="b">
        <f>R54&lt;N54*0.5</f>
        <v>1</v>
      </c>
      <c r="Y54" s="137" t="b">
        <f>N54=P54+Q54+R54</f>
        <v>1</v>
      </c>
    </row>
    <row r="55" spans="1:25" x14ac:dyDescent="0.25">
      <c r="A55" s="105" t="s">
        <v>293</v>
      </c>
      <c r="B55" s="6" t="s">
        <v>26</v>
      </c>
      <c r="C55" s="72">
        <v>43.37</v>
      </c>
      <c r="D55" s="52">
        <v>242</v>
      </c>
      <c r="E55" s="52">
        <v>247</v>
      </c>
      <c r="F55" s="52">
        <v>655</v>
      </c>
      <c r="G55" s="4">
        <f t="shared" si="0"/>
        <v>5.5798939359003921</v>
      </c>
      <c r="H55" s="4">
        <f t="shared" si="1"/>
        <v>5.695181000691723</v>
      </c>
      <c r="I55" s="4">
        <f t="shared" si="2"/>
        <v>15.102605487664285</v>
      </c>
      <c r="J55" s="52"/>
      <c r="K55" s="52"/>
      <c r="L55" s="52"/>
      <c r="M55" s="5">
        <f t="shared" si="3"/>
        <v>4.2748091603053435</v>
      </c>
      <c r="N55" s="52">
        <v>28</v>
      </c>
      <c r="O55" s="52"/>
      <c r="P55" s="52">
        <v>3</v>
      </c>
      <c r="Q55" s="52">
        <v>20</v>
      </c>
      <c r="R55" s="52">
        <v>5</v>
      </c>
      <c r="T55" s="63">
        <f>F55/C55</f>
        <v>15.102605487664285</v>
      </c>
      <c r="U55" s="64">
        <f>INT(F55*IF(T55&lt;1,0.03,IF(T55&lt;2,0.05,IF(T55&lt;4,0.07,IF(T55&lt;6,0.08,IF(T55&lt;8,0.1,IF(T55&lt;10,0.12,IF(T55&lt;12,0.15,0.18))))))))</f>
        <v>117</v>
      </c>
      <c r="V55" s="137" t="b">
        <f>IF(F55&lt;E55,N55&lt;U55,N55&lt;=U55)</f>
        <v>1</v>
      </c>
      <c r="W55" s="137" t="b">
        <f>P55&lt;=N55*0.25</f>
        <v>1</v>
      </c>
      <c r="X55" s="137" t="b">
        <f>R55&lt;N55*0.5</f>
        <v>1</v>
      </c>
      <c r="Y55" s="137" t="b">
        <f>N55=P55+Q55+R55</f>
        <v>1</v>
      </c>
    </row>
    <row r="56" spans="1:25" x14ac:dyDescent="0.25">
      <c r="A56" s="105" t="s">
        <v>292</v>
      </c>
      <c r="B56" s="6" t="s">
        <v>27</v>
      </c>
      <c r="C56" s="72">
        <v>39.832000000000001</v>
      </c>
      <c r="D56" s="52">
        <v>170</v>
      </c>
      <c r="E56" s="52">
        <v>169</v>
      </c>
      <c r="F56" s="52">
        <v>178</v>
      </c>
      <c r="G56" s="4">
        <f t="shared" si="0"/>
        <v>4.2679252862020487</v>
      </c>
      <c r="H56" s="4">
        <f t="shared" si="1"/>
        <v>4.2428198433420361</v>
      </c>
      <c r="I56" s="4">
        <f t="shared" si="2"/>
        <v>4.468768829082145</v>
      </c>
      <c r="J56" s="52"/>
      <c r="K56" s="52"/>
      <c r="L56" s="52"/>
      <c r="M56" s="5">
        <f t="shared" si="3"/>
        <v>7.8651685393258424</v>
      </c>
      <c r="N56" s="52">
        <v>14</v>
      </c>
      <c r="O56" s="52"/>
      <c r="P56" s="52">
        <v>0</v>
      </c>
      <c r="Q56" s="52">
        <v>8</v>
      </c>
      <c r="R56" s="52">
        <v>6</v>
      </c>
      <c r="T56" s="63">
        <f>F56/C56</f>
        <v>4.468768829082145</v>
      </c>
      <c r="U56" s="64">
        <f>INT(F56*IF(T56&lt;1,0.03,IF(T56&lt;2,0.05,IF(T56&lt;4,0.07,IF(T56&lt;6,0.08,IF(T56&lt;8,0.1,IF(T56&lt;10,0.12,IF(T56&lt;12,0.15,0.18))))))))</f>
        <v>14</v>
      </c>
      <c r="V56" s="137" t="b">
        <f>IF(F56&lt;E56,N56&lt;U56,N56&lt;=U56)</f>
        <v>1</v>
      </c>
      <c r="W56" s="137" t="b">
        <f>P56&lt;=N56*0.25</f>
        <v>1</v>
      </c>
      <c r="X56" s="137" t="b">
        <f>R56&lt;N56*0.5</f>
        <v>1</v>
      </c>
      <c r="Y56" s="137" t="b">
        <f>N56=P56+Q56+R56</f>
        <v>1</v>
      </c>
    </row>
    <row r="57" spans="1:25" s="117" customFormat="1" x14ac:dyDescent="0.25">
      <c r="A57" s="71">
        <v>6</v>
      </c>
      <c r="B57" s="96" t="s">
        <v>30</v>
      </c>
      <c r="C57" s="97">
        <f>C58+C60</f>
        <v>270.42399999999998</v>
      </c>
      <c r="D57" s="47">
        <v>321</v>
      </c>
      <c r="E57" s="47">
        <v>348</v>
      </c>
      <c r="F57" s="47">
        <f>F58+F60</f>
        <v>392</v>
      </c>
      <c r="G57" s="130">
        <f t="shared" si="0"/>
        <v>1.1870248202822236</v>
      </c>
      <c r="H57" s="130">
        <f t="shared" si="1"/>
        <v>1.2868680294648405</v>
      </c>
      <c r="I57" s="130">
        <f t="shared" si="2"/>
        <v>1.4495754814661421</v>
      </c>
      <c r="J57" s="47"/>
      <c r="K57" s="47"/>
      <c r="L57" s="47"/>
      <c r="M57" s="116"/>
      <c r="N57" s="47"/>
      <c r="O57" s="47"/>
      <c r="P57" s="47"/>
      <c r="Q57" s="47"/>
      <c r="R57" s="47"/>
      <c r="T57" s="118"/>
      <c r="U57" s="119"/>
      <c r="V57" s="119"/>
      <c r="W57" s="119"/>
      <c r="X57" s="119"/>
      <c r="Y57" s="119"/>
    </row>
    <row r="58" spans="1:25" ht="47.25" hidden="1" x14ac:dyDescent="0.25">
      <c r="A58" s="71" t="s">
        <v>165</v>
      </c>
      <c r="B58" s="19" t="s">
        <v>166</v>
      </c>
      <c r="C58" s="91">
        <f>C59</f>
        <v>199.67</v>
      </c>
      <c r="D58" s="52"/>
      <c r="E58" s="52"/>
      <c r="F58" s="92">
        <f>F59</f>
        <v>42</v>
      </c>
      <c r="G58" s="4">
        <f t="shared" si="0"/>
        <v>0</v>
      </c>
      <c r="H58" s="4">
        <f t="shared" si="1"/>
        <v>0</v>
      </c>
      <c r="I58" s="4">
        <f t="shared" si="2"/>
        <v>0.21034707266990535</v>
      </c>
      <c r="J58" s="52"/>
      <c r="K58" s="52"/>
      <c r="L58" s="52"/>
      <c r="M58" s="5">
        <f t="shared" si="3"/>
        <v>0</v>
      </c>
      <c r="N58" s="52"/>
      <c r="O58" s="52"/>
      <c r="P58" s="52"/>
      <c r="Q58" s="52"/>
      <c r="R58" s="52"/>
      <c r="T58" s="63">
        <f>F58/C58</f>
        <v>0.21034707266990535</v>
      </c>
      <c r="U58" s="64">
        <f>INT(F58*IF(T58&lt;1,0.03,IF(T58&lt;2,0.05,IF(T58&lt;4,0.07,IF(T58&lt;6,0.08,IF(T58&lt;8,0.1,IF(T58&lt;10,0.12,IF(T58&lt;12,0.15,0.18))))))))</f>
        <v>1</v>
      </c>
      <c r="V58" s="137" t="b">
        <f>IF(F58&lt;E58,N58&lt;U58,N58&lt;=U58)</f>
        <v>1</v>
      </c>
      <c r="W58" s="137" t="b">
        <f>P58&lt;=N58*0.25</f>
        <v>1</v>
      </c>
      <c r="X58" s="137" t="b">
        <f>R58&lt;N58*0.5</f>
        <v>0</v>
      </c>
      <c r="Y58" s="137" t="b">
        <f>N58=P58+Q58+R58</f>
        <v>1</v>
      </c>
    </row>
    <row r="59" spans="1:25" x14ac:dyDescent="0.25">
      <c r="A59" s="105" t="s">
        <v>294</v>
      </c>
      <c r="B59" s="6" t="s">
        <v>32</v>
      </c>
      <c r="C59" s="72">
        <v>199.67</v>
      </c>
      <c r="D59" s="52">
        <v>0</v>
      </c>
      <c r="E59" s="52">
        <v>0</v>
      </c>
      <c r="F59" s="52">
        <v>42</v>
      </c>
      <c r="G59" s="4">
        <f t="shared" si="0"/>
        <v>0</v>
      </c>
      <c r="H59" s="4">
        <f t="shared" si="1"/>
        <v>0</v>
      </c>
      <c r="I59" s="4">
        <f t="shared" si="2"/>
        <v>0.21034707266990535</v>
      </c>
      <c r="J59" s="52"/>
      <c r="K59" s="52"/>
      <c r="L59" s="52"/>
      <c r="M59" s="5">
        <f t="shared" si="3"/>
        <v>2.3809523809523809</v>
      </c>
      <c r="N59" s="52">
        <v>1</v>
      </c>
      <c r="O59" s="52"/>
      <c r="P59" s="52">
        <v>0</v>
      </c>
      <c r="Q59" s="52">
        <v>1</v>
      </c>
      <c r="R59" s="52">
        <v>0</v>
      </c>
      <c r="T59" s="63">
        <f>F59/C59</f>
        <v>0.21034707266990535</v>
      </c>
      <c r="U59" s="64">
        <f>INT(F59*IF(T59&lt;1,0.03,IF(T59&lt;2,0.05,IF(T59&lt;4,0.07,IF(T59&lt;6,0.08,IF(T59&lt;8,0.1,IF(T59&lt;10,0.12,IF(T59&lt;12,0.15,0.18))))))))</f>
        <v>1</v>
      </c>
      <c r="V59" s="137" t="b">
        <f>IF(F59&lt;E59,N59&lt;U59,N59&lt;=U59)</f>
        <v>1</v>
      </c>
      <c r="W59" s="137" t="b">
        <f>P59&lt;=N59*0.25</f>
        <v>1</v>
      </c>
      <c r="X59" s="137" t="b">
        <f>R59&lt;N59*0.5</f>
        <v>1</v>
      </c>
      <c r="Y59" s="137" t="b">
        <f>N59=P59+Q59+R59</f>
        <v>1</v>
      </c>
    </row>
    <row r="60" spans="1:25" ht="47.25" hidden="1" x14ac:dyDescent="0.25">
      <c r="A60" s="105"/>
      <c r="B60" s="19" t="s">
        <v>167</v>
      </c>
      <c r="C60" s="91">
        <f>C61</f>
        <v>70.754000000000005</v>
      </c>
      <c r="D60" s="52"/>
      <c r="E60" s="52"/>
      <c r="F60" s="92">
        <f>F61</f>
        <v>350</v>
      </c>
      <c r="G60" s="4">
        <f t="shared" si="0"/>
        <v>0</v>
      </c>
      <c r="H60" s="4">
        <f t="shared" si="1"/>
        <v>0</v>
      </c>
      <c r="I60" s="4">
        <f t="shared" si="2"/>
        <v>4.9467167933968392</v>
      </c>
      <c r="J60" s="52"/>
      <c r="K60" s="52"/>
      <c r="L60" s="52"/>
      <c r="M60" s="5">
        <f t="shared" si="3"/>
        <v>0</v>
      </c>
      <c r="N60" s="52"/>
      <c r="O60" s="52"/>
      <c r="P60" s="52"/>
      <c r="Q60" s="52"/>
      <c r="R60" s="52"/>
      <c r="T60" s="63">
        <f>F60/C60</f>
        <v>4.9467167933968392</v>
      </c>
      <c r="U60" s="64">
        <f>INT(F60*IF(T60&lt;1,0.03,IF(T60&lt;2,0.05,IF(T60&lt;4,0.07,IF(T60&lt;6,0.08,IF(T60&lt;8,0.1,IF(T60&lt;10,0.12,IF(T60&lt;12,0.15,0.18))))))))</f>
        <v>28</v>
      </c>
      <c r="V60" s="137" t="b">
        <f>IF(F60&lt;E60,N60&lt;U60,N60&lt;=U60)</f>
        <v>1</v>
      </c>
      <c r="W60" s="137" t="b">
        <f>P60&lt;=N60*0.25</f>
        <v>1</v>
      </c>
      <c r="X60" s="137" t="b">
        <f>R60&lt;N60*0.5</f>
        <v>0</v>
      </c>
      <c r="Y60" s="137" t="b">
        <f>N60=P60+Q60+R60</f>
        <v>1</v>
      </c>
    </row>
    <row r="61" spans="1:25" x14ac:dyDescent="0.25">
      <c r="A61" s="105" t="s">
        <v>295</v>
      </c>
      <c r="B61" s="6" t="s">
        <v>31</v>
      </c>
      <c r="C61" s="72">
        <v>70.754000000000005</v>
      </c>
      <c r="D61" s="52">
        <v>321</v>
      </c>
      <c r="E61" s="52">
        <v>348</v>
      </c>
      <c r="F61" s="52">
        <v>350</v>
      </c>
      <c r="G61" s="4">
        <f t="shared" si="0"/>
        <v>4.5368459733725297</v>
      </c>
      <c r="H61" s="4">
        <f t="shared" si="1"/>
        <v>4.9184498402917143</v>
      </c>
      <c r="I61" s="4">
        <f t="shared" si="2"/>
        <v>4.9467167933968392</v>
      </c>
      <c r="J61" s="52"/>
      <c r="K61" s="52"/>
      <c r="L61" s="52"/>
      <c r="M61" s="5">
        <f t="shared" si="3"/>
        <v>8</v>
      </c>
      <c r="N61" s="52">
        <v>28</v>
      </c>
      <c r="O61" s="52"/>
      <c r="P61" s="52"/>
      <c r="Q61" s="52">
        <v>15</v>
      </c>
      <c r="R61" s="52">
        <v>13</v>
      </c>
      <c r="T61" s="63">
        <f>F61/C61</f>
        <v>4.9467167933968392</v>
      </c>
      <c r="U61" s="64">
        <f>INT(F61*IF(T61&lt;1,0.03,IF(T61&lt;2,0.05,IF(T61&lt;4,0.07,IF(T61&lt;6,0.08,IF(T61&lt;8,0.1,IF(T61&lt;10,0.12,IF(T61&lt;12,0.15,0.18))))))))</f>
        <v>28</v>
      </c>
      <c r="V61" s="137" t="b">
        <f>IF(F61&lt;E61,N61&lt;U61,N61&lt;=U61)</f>
        <v>1</v>
      </c>
      <c r="W61" s="137" t="b">
        <f>P61&lt;=N61*0.25</f>
        <v>1</v>
      </c>
      <c r="X61" s="137" t="b">
        <f>R61&lt;N61*0.5</f>
        <v>1</v>
      </c>
      <c r="Y61" s="137" t="b">
        <f>N61=P61+Q61+R61</f>
        <v>1</v>
      </c>
    </row>
    <row r="62" spans="1:25" s="117" customFormat="1" x14ac:dyDescent="0.25">
      <c r="A62" s="71">
        <v>7</v>
      </c>
      <c r="B62" s="96" t="s">
        <v>33</v>
      </c>
      <c r="C62" s="97">
        <f>C63+C67</f>
        <v>272.62700000000001</v>
      </c>
      <c r="D62" s="47">
        <v>292</v>
      </c>
      <c r="E62" s="47">
        <v>730</v>
      </c>
      <c r="F62" s="47">
        <f>F63+F67</f>
        <v>419</v>
      </c>
      <c r="G62" s="130">
        <f t="shared" si="0"/>
        <v>1.0710604598957549</v>
      </c>
      <c r="H62" s="130">
        <f t="shared" si="1"/>
        <v>2.6776511497393876</v>
      </c>
      <c r="I62" s="130">
        <f t="shared" si="2"/>
        <v>1.5368983996449361</v>
      </c>
      <c r="J62" s="47"/>
      <c r="K62" s="47"/>
      <c r="L62" s="47"/>
      <c r="M62" s="116"/>
      <c r="N62" s="47"/>
      <c r="O62" s="47"/>
      <c r="P62" s="47"/>
      <c r="Q62" s="47"/>
      <c r="R62" s="47"/>
      <c r="T62" s="118"/>
      <c r="U62" s="119"/>
      <c r="V62" s="119"/>
      <c r="W62" s="119"/>
      <c r="X62" s="119"/>
      <c r="Y62" s="119"/>
    </row>
    <row r="63" spans="1:25" ht="47.25" hidden="1" x14ac:dyDescent="0.25">
      <c r="A63" s="71" t="s">
        <v>168</v>
      </c>
      <c r="B63" s="28" t="s">
        <v>169</v>
      </c>
      <c r="C63" s="91">
        <f>SUM(C64:C66)</f>
        <v>225.41900000000001</v>
      </c>
      <c r="D63" s="52"/>
      <c r="E63" s="52"/>
      <c r="F63" s="92">
        <f>F64+F65+F66</f>
        <v>205</v>
      </c>
      <c r="G63" s="4">
        <f t="shared" si="0"/>
        <v>0</v>
      </c>
      <c r="H63" s="4">
        <f t="shared" si="1"/>
        <v>0</v>
      </c>
      <c r="I63" s="4">
        <f t="shared" si="2"/>
        <v>0.90941757349646657</v>
      </c>
      <c r="J63" s="52"/>
      <c r="K63" s="52"/>
      <c r="L63" s="52"/>
      <c r="M63" s="5">
        <f t="shared" si="3"/>
        <v>0</v>
      </c>
      <c r="N63" s="52"/>
      <c r="O63" s="52"/>
      <c r="P63" s="52"/>
      <c r="Q63" s="52"/>
      <c r="R63" s="52"/>
      <c r="T63" s="63">
        <f t="shared" ref="T63:T68" si="26">F63/C63</f>
        <v>0.90941757349646657</v>
      </c>
      <c r="U63" s="64">
        <f t="shared" ref="U63:U68" si="27">INT(F63*IF(T63&lt;1,0.03,IF(T63&lt;2,0.05,IF(T63&lt;4,0.07,IF(T63&lt;6,0.08,IF(T63&lt;8,0.1,IF(T63&lt;10,0.12,IF(T63&lt;12,0.15,0.18))))))))</f>
        <v>6</v>
      </c>
      <c r="V63" s="137" t="b">
        <f t="shared" ref="V63:V68" si="28">IF(F63&lt;E63,N63&lt;U63,N63&lt;=U63)</f>
        <v>1</v>
      </c>
      <c r="W63" s="137" t="b">
        <f t="shared" ref="W63:W68" si="29">P63&lt;=N63*0.25</f>
        <v>1</v>
      </c>
      <c r="X63" s="137" t="b">
        <f t="shared" ref="X63:X68" si="30">R63&lt;N63*0.5</f>
        <v>0</v>
      </c>
      <c r="Y63" s="137" t="b">
        <f t="shared" ref="Y63:Y68" si="31">N63=P63+Q63+R63</f>
        <v>1</v>
      </c>
    </row>
    <row r="64" spans="1:25" ht="31.5" x14ac:dyDescent="0.25">
      <c r="A64" s="105" t="s">
        <v>296</v>
      </c>
      <c r="B64" s="6" t="s">
        <v>170</v>
      </c>
      <c r="C64" s="72">
        <v>34.643999999999998</v>
      </c>
      <c r="D64" s="52">
        <v>51</v>
      </c>
      <c r="E64" s="52">
        <v>256</v>
      </c>
      <c r="F64" s="52">
        <v>144</v>
      </c>
      <c r="G64" s="4">
        <f t="shared" si="0"/>
        <v>1.4721163837894009</v>
      </c>
      <c r="H64" s="4">
        <f t="shared" si="1"/>
        <v>7.3894469460801293</v>
      </c>
      <c r="I64" s="4">
        <f t="shared" si="2"/>
        <v>4.1565639071700726</v>
      </c>
      <c r="J64" s="52"/>
      <c r="K64" s="52"/>
      <c r="L64" s="52"/>
      <c r="M64" s="5">
        <f t="shared" si="3"/>
        <v>0</v>
      </c>
      <c r="N64" s="52">
        <v>0</v>
      </c>
      <c r="O64" s="52"/>
      <c r="P64" s="52"/>
      <c r="Q64" s="52"/>
      <c r="R64" s="52"/>
      <c r="T64" s="63">
        <f t="shared" si="26"/>
        <v>4.1565639071700726</v>
      </c>
      <c r="U64" s="64">
        <f t="shared" si="27"/>
        <v>11</v>
      </c>
      <c r="V64" s="137" t="b">
        <f t="shared" si="28"/>
        <v>1</v>
      </c>
      <c r="W64" s="137" t="b">
        <f t="shared" si="29"/>
        <v>1</v>
      </c>
      <c r="X64" s="137" t="b">
        <f t="shared" si="30"/>
        <v>0</v>
      </c>
      <c r="Y64" s="137" t="b">
        <f t="shared" si="31"/>
        <v>1</v>
      </c>
    </row>
    <row r="65" spans="1:25" x14ac:dyDescent="0.25">
      <c r="A65" s="105" t="s">
        <v>298</v>
      </c>
      <c r="B65" s="6" t="s">
        <v>36</v>
      </c>
      <c r="C65" s="72">
        <v>166.49299999999999</v>
      </c>
      <c r="D65" s="52">
        <v>58</v>
      </c>
      <c r="E65" s="52">
        <v>243</v>
      </c>
      <c r="F65" s="52">
        <v>53</v>
      </c>
      <c r="G65" s="4">
        <f t="shared" si="0"/>
        <v>0.34836299423999811</v>
      </c>
      <c r="H65" s="4">
        <f t="shared" si="1"/>
        <v>1.4595208206951644</v>
      </c>
      <c r="I65" s="4">
        <f t="shared" si="2"/>
        <v>0.3183317016331017</v>
      </c>
      <c r="J65" s="52"/>
      <c r="K65" s="52"/>
      <c r="L65" s="52"/>
      <c r="M65" s="7">
        <f t="shared" si="3"/>
        <v>0</v>
      </c>
      <c r="N65" s="52">
        <v>0</v>
      </c>
      <c r="O65" s="52"/>
      <c r="P65" s="52"/>
      <c r="Q65" s="52"/>
      <c r="R65" s="52"/>
      <c r="T65" s="63">
        <f t="shared" si="26"/>
        <v>0.3183317016331017</v>
      </c>
      <c r="U65" s="64">
        <f t="shared" si="27"/>
        <v>1</v>
      </c>
      <c r="V65" s="137" t="b">
        <f t="shared" si="28"/>
        <v>1</v>
      </c>
      <c r="W65" s="137" t="b">
        <f t="shared" si="29"/>
        <v>1</v>
      </c>
      <c r="X65" s="137" t="b">
        <f t="shared" si="30"/>
        <v>0</v>
      </c>
      <c r="Y65" s="137" t="b">
        <f t="shared" si="31"/>
        <v>1</v>
      </c>
    </row>
    <row r="66" spans="1:25" x14ac:dyDescent="0.25">
      <c r="A66" s="105" t="s">
        <v>299</v>
      </c>
      <c r="B66" s="6" t="s">
        <v>35</v>
      </c>
      <c r="C66" s="72">
        <v>24.282</v>
      </c>
      <c r="D66" s="52">
        <v>3</v>
      </c>
      <c r="E66" s="52">
        <v>3</v>
      </c>
      <c r="F66" s="52">
        <v>8</v>
      </c>
      <c r="G66" s="4">
        <f t="shared" si="0"/>
        <v>0.12354830738818878</v>
      </c>
      <c r="H66" s="4">
        <f t="shared" si="1"/>
        <v>0.12354830738818878</v>
      </c>
      <c r="I66" s="4">
        <f t="shared" si="2"/>
        <v>0.32946215303517007</v>
      </c>
      <c r="J66" s="52"/>
      <c r="K66" s="52"/>
      <c r="L66" s="52"/>
      <c r="M66" s="7">
        <f t="shared" si="3"/>
        <v>0</v>
      </c>
      <c r="N66" s="52">
        <v>0</v>
      </c>
      <c r="O66" s="52"/>
      <c r="P66" s="52"/>
      <c r="Q66" s="52"/>
      <c r="R66" s="52"/>
      <c r="T66" s="63">
        <f t="shared" si="26"/>
        <v>0.32946215303517007</v>
      </c>
      <c r="U66" s="64">
        <f t="shared" si="27"/>
        <v>0</v>
      </c>
      <c r="V66" s="137" t="b">
        <f t="shared" si="28"/>
        <v>1</v>
      </c>
      <c r="W66" s="137" t="b">
        <f t="shared" si="29"/>
        <v>1</v>
      </c>
      <c r="X66" s="137" t="b">
        <f t="shared" si="30"/>
        <v>0</v>
      </c>
      <c r="Y66" s="137" t="b">
        <f t="shared" si="31"/>
        <v>1</v>
      </c>
    </row>
    <row r="67" spans="1:25" ht="47.25" hidden="1" x14ac:dyDescent="0.25">
      <c r="A67" s="105" t="s">
        <v>171</v>
      </c>
      <c r="B67" s="19" t="s">
        <v>172</v>
      </c>
      <c r="C67" s="91">
        <f>C68</f>
        <v>47.207999999999998</v>
      </c>
      <c r="D67" s="52"/>
      <c r="E67" s="52"/>
      <c r="F67" s="92">
        <f>F68</f>
        <v>214</v>
      </c>
      <c r="G67" s="4">
        <f t="shared" si="0"/>
        <v>0</v>
      </c>
      <c r="H67" s="4">
        <f t="shared" si="1"/>
        <v>0</v>
      </c>
      <c r="I67" s="4">
        <f t="shared" si="2"/>
        <v>4.5331299779698355</v>
      </c>
      <c r="J67" s="52"/>
      <c r="K67" s="52"/>
      <c r="L67" s="52"/>
      <c r="M67" s="5">
        <f t="shared" si="3"/>
        <v>0</v>
      </c>
      <c r="N67" s="52"/>
      <c r="O67" s="52"/>
      <c r="P67" s="52"/>
      <c r="Q67" s="52"/>
      <c r="R67" s="52"/>
      <c r="T67" s="63">
        <f t="shared" si="26"/>
        <v>4.5331299779698355</v>
      </c>
      <c r="U67" s="64">
        <f t="shared" si="27"/>
        <v>17</v>
      </c>
      <c r="V67" s="137" t="b">
        <f t="shared" si="28"/>
        <v>1</v>
      </c>
      <c r="W67" s="137" t="b">
        <f t="shared" si="29"/>
        <v>1</v>
      </c>
      <c r="X67" s="137" t="b">
        <f t="shared" si="30"/>
        <v>0</v>
      </c>
      <c r="Y67" s="137" t="b">
        <f t="shared" si="31"/>
        <v>1</v>
      </c>
    </row>
    <row r="68" spans="1:25" x14ac:dyDescent="0.25">
      <c r="A68" s="105" t="s">
        <v>267</v>
      </c>
      <c r="B68" s="6" t="s">
        <v>34</v>
      </c>
      <c r="C68" s="72">
        <v>47.207999999999998</v>
      </c>
      <c r="D68" s="52">
        <v>180</v>
      </c>
      <c r="E68" s="52">
        <v>228</v>
      </c>
      <c r="F68" s="52">
        <v>214</v>
      </c>
      <c r="G68" s="4">
        <f t="shared" si="0"/>
        <v>3.8129130655821051</v>
      </c>
      <c r="H68" s="4">
        <f t="shared" si="1"/>
        <v>4.8296898830706665</v>
      </c>
      <c r="I68" s="4">
        <f t="shared" si="2"/>
        <v>4.5331299779698355</v>
      </c>
      <c r="J68" s="52"/>
      <c r="K68" s="52"/>
      <c r="L68" s="52"/>
      <c r="M68" s="5">
        <f t="shared" si="3"/>
        <v>7.4766355140186906</v>
      </c>
      <c r="N68" s="52">
        <v>16</v>
      </c>
      <c r="O68" s="52"/>
      <c r="P68" s="52">
        <v>1</v>
      </c>
      <c r="Q68" s="52">
        <v>8</v>
      </c>
      <c r="R68" s="52">
        <v>7</v>
      </c>
      <c r="T68" s="63">
        <f t="shared" si="26"/>
        <v>4.5331299779698355</v>
      </c>
      <c r="U68" s="64">
        <f t="shared" si="27"/>
        <v>17</v>
      </c>
      <c r="V68" s="137" t="b">
        <f t="shared" si="28"/>
        <v>1</v>
      </c>
      <c r="W68" s="137" t="b">
        <f t="shared" si="29"/>
        <v>1</v>
      </c>
      <c r="X68" s="137" t="b">
        <f t="shared" si="30"/>
        <v>1</v>
      </c>
      <c r="Y68" s="137" t="b">
        <f t="shared" si="31"/>
        <v>1</v>
      </c>
    </row>
    <row r="69" spans="1:25" s="117" customFormat="1" x14ac:dyDescent="0.25">
      <c r="A69" s="71">
        <v>8</v>
      </c>
      <c r="B69" s="33" t="s">
        <v>173</v>
      </c>
      <c r="C69" s="97">
        <f>C70+C81</f>
        <v>472.26600000000002</v>
      </c>
      <c r="D69" s="47">
        <v>2533</v>
      </c>
      <c r="E69" s="47">
        <v>3354</v>
      </c>
      <c r="F69" s="47">
        <f>F70+F81</f>
        <v>4698</v>
      </c>
      <c r="G69" s="130">
        <f t="shared" si="0"/>
        <v>5.3635027717430432</v>
      </c>
      <c r="H69" s="130">
        <f t="shared" si="1"/>
        <v>7.1019298446214627</v>
      </c>
      <c r="I69" s="130">
        <f t="shared" si="2"/>
        <v>9.9477836642908866</v>
      </c>
      <c r="J69" s="47"/>
      <c r="K69" s="47"/>
      <c r="L69" s="47"/>
      <c r="M69" s="116"/>
      <c r="N69" s="47"/>
      <c r="O69" s="47"/>
      <c r="P69" s="47"/>
      <c r="Q69" s="47"/>
      <c r="R69" s="47"/>
      <c r="T69" s="118"/>
      <c r="U69" s="119"/>
      <c r="V69" s="119"/>
      <c r="W69" s="119"/>
      <c r="X69" s="119"/>
      <c r="Y69" s="119"/>
    </row>
    <row r="70" spans="1:25" ht="47.25" hidden="1" x14ac:dyDescent="0.25">
      <c r="A70" s="71" t="s">
        <v>174</v>
      </c>
      <c r="B70" s="19" t="s">
        <v>175</v>
      </c>
      <c r="C70" s="91">
        <f>C71+C72+C73+C74+C75+C76+C77+C78+C79+C80</f>
        <v>463.80700000000002</v>
      </c>
      <c r="D70" s="52"/>
      <c r="E70" s="52"/>
      <c r="F70" s="92">
        <f>F71+F72+F73+F74+F75+F76+F77+F78+F79+F80</f>
        <v>4570</v>
      </c>
      <c r="G70" s="4">
        <f t="shared" si="0"/>
        <v>0</v>
      </c>
      <c r="H70" s="4">
        <f t="shared" si="1"/>
        <v>0</v>
      </c>
      <c r="I70" s="4">
        <f t="shared" si="2"/>
        <v>9.8532363677132935</v>
      </c>
      <c r="J70" s="52"/>
      <c r="K70" s="52"/>
      <c r="L70" s="52"/>
      <c r="M70" s="5">
        <f t="shared" si="3"/>
        <v>0</v>
      </c>
      <c r="N70" s="52"/>
      <c r="O70" s="52"/>
      <c r="P70" s="52"/>
      <c r="Q70" s="52"/>
      <c r="R70" s="52"/>
      <c r="T70" s="63">
        <f t="shared" ref="T70:T76" si="32">F70/C70</f>
        <v>9.8532363677132935</v>
      </c>
      <c r="U70" s="64">
        <f t="shared" ref="U70:U76" si="33">INT(F70*IF(T70&lt;1,0.03,IF(T70&lt;2,0.05,IF(T70&lt;4,0.07,IF(T70&lt;6,0.08,IF(T70&lt;8,0.1,IF(T70&lt;10,0.12,IF(T70&lt;12,0.15,0.18))))))))</f>
        <v>548</v>
      </c>
      <c r="V70" s="137" t="b">
        <f t="shared" ref="V70:V76" si="34">IF(F70&lt;E70,N70&lt;U70,N70&lt;=U70)</f>
        <v>1</v>
      </c>
      <c r="W70" s="137" t="b">
        <f t="shared" ref="W70:W76" si="35">P70&lt;=N70*0.25</f>
        <v>1</v>
      </c>
      <c r="X70" s="137" t="b">
        <f t="shared" ref="X70:X76" si="36">R70&lt;N70*0.5</f>
        <v>0</v>
      </c>
      <c r="Y70" s="137" t="b">
        <f t="shared" ref="Y70:Y76" si="37">N70=P70+Q70+R70</f>
        <v>1</v>
      </c>
    </row>
    <row r="71" spans="1:25" ht="31.5" x14ac:dyDescent="0.25">
      <c r="A71" s="105" t="s">
        <v>300</v>
      </c>
      <c r="B71" s="6" t="s">
        <v>176</v>
      </c>
      <c r="C71" s="72">
        <v>31.54</v>
      </c>
      <c r="D71" s="52">
        <v>42</v>
      </c>
      <c r="E71" s="52">
        <v>346</v>
      </c>
      <c r="F71" s="52">
        <v>388</v>
      </c>
      <c r="G71" s="4">
        <f t="shared" si="0"/>
        <v>1.3316423589093216</v>
      </c>
      <c r="H71" s="4">
        <f t="shared" si="1"/>
        <v>10.970196575776791</v>
      </c>
      <c r="I71" s="4">
        <f t="shared" si="2"/>
        <v>12.301838934686113</v>
      </c>
      <c r="J71" s="52"/>
      <c r="K71" s="52"/>
      <c r="L71" s="52"/>
      <c r="M71" s="5">
        <f t="shared" si="3"/>
        <v>0</v>
      </c>
      <c r="N71" s="52">
        <v>0</v>
      </c>
      <c r="O71" s="52"/>
      <c r="P71" s="52"/>
      <c r="Q71" s="52"/>
      <c r="R71" s="52"/>
      <c r="T71" s="63">
        <f t="shared" si="32"/>
        <v>12.301838934686113</v>
      </c>
      <c r="U71" s="64">
        <f t="shared" si="33"/>
        <v>69</v>
      </c>
      <c r="V71" s="137" t="b">
        <f t="shared" si="34"/>
        <v>1</v>
      </c>
      <c r="W71" s="137" t="b">
        <f t="shared" si="35"/>
        <v>1</v>
      </c>
      <c r="X71" s="137" t="b">
        <f t="shared" si="36"/>
        <v>0</v>
      </c>
      <c r="Y71" s="137" t="b">
        <f t="shared" si="37"/>
        <v>1</v>
      </c>
    </row>
    <row r="72" spans="1:25" x14ac:dyDescent="0.25">
      <c r="A72" s="105" t="s">
        <v>304</v>
      </c>
      <c r="B72" s="6" t="s">
        <v>43</v>
      </c>
      <c r="C72" s="72">
        <v>244.077</v>
      </c>
      <c r="D72" s="52">
        <v>1038</v>
      </c>
      <c r="E72" s="52">
        <v>1512</v>
      </c>
      <c r="F72" s="52">
        <v>1769</v>
      </c>
      <c r="G72" s="4">
        <f t="shared" si="0"/>
        <v>4.2527563023144337</v>
      </c>
      <c r="H72" s="4">
        <f t="shared" si="1"/>
        <v>6.1947664056834526</v>
      </c>
      <c r="I72" s="4">
        <f t="shared" si="2"/>
        <v>7.2477128119404943</v>
      </c>
      <c r="J72" s="52"/>
      <c r="K72" s="52"/>
      <c r="L72" s="52"/>
      <c r="M72" s="5">
        <f t="shared" si="3"/>
        <v>6.2182023742227246</v>
      </c>
      <c r="N72" s="52">
        <v>110</v>
      </c>
      <c r="O72" s="52"/>
      <c r="P72" s="52">
        <v>27</v>
      </c>
      <c r="Q72" s="52">
        <v>29</v>
      </c>
      <c r="R72" s="52">
        <v>54</v>
      </c>
      <c r="T72" s="63">
        <f t="shared" si="32"/>
        <v>7.2477128119404943</v>
      </c>
      <c r="U72" s="64">
        <f t="shared" si="33"/>
        <v>176</v>
      </c>
      <c r="V72" s="137" t="b">
        <f t="shared" si="34"/>
        <v>1</v>
      </c>
      <c r="W72" s="137" t="b">
        <f t="shared" si="35"/>
        <v>1</v>
      </c>
      <c r="X72" s="137" t="b">
        <f t="shared" si="36"/>
        <v>1</v>
      </c>
      <c r="Y72" s="137" t="b">
        <f t="shared" si="37"/>
        <v>1</v>
      </c>
    </row>
    <row r="73" spans="1:25" x14ac:dyDescent="0.25">
      <c r="A73" s="105" t="s">
        <v>286</v>
      </c>
      <c r="B73" s="6" t="s">
        <v>39</v>
      </c>
      <c r="C73" s="72">
        <v>11.11</v>
      </c>
      <c r="D73" s="52">
        <v>90</v>
      </c>
      <c r="E73" s="52">
        <v>0</v>
      </c>
      <c r="F73" s="52">
        <v>343</v>
      </c>
      <c r="G73" s="4">
        <f t="shared" si="0"/>
        <v>8.1008100810081007</v>
      </c>
      <c r="H73" s="4">
        <f t="shared" si="1"/>
        <v>0</v>
      </c>
      <c r="I73" s="4">
        <f t="shared" si="2"/>
        <v>30.873087308730874</v>
      </c>
      <c r="J73" s="52"/>
      <c r="K73" s="52"/>
      <c r="L73" s="52"/>
      <c r="M73" s="5">
        <f t="shared" si="3"/>
        <v>4.3731778425655978</v>
      </c>
      <c r="N73" s="52">
        <v>15</v>
      </c>
      <c r="O73" s="52"/>
      <c r="P73" s="52">
        <v>2</v>
      </c>
      <c r="Q73" s="52">
        <v>9</v>
      </c>
      <c r="R73" s="52">
        <v>4</v>
      </c>
      <c r="T73" s="63">
        <f t="shared" si="32"/>
        <v>30.873087308730874</v>
      </c>
      <c r="U73" s="64">
        <f t="shared" si="33"/>
        <v>61</v>
      </c>
      <c r="V73" s="137" t="b">
        <f t="shared" si="34"/>
        <v>1</v>
      </c>
      <c r="W73" s="137" t="b">
        <f t="shared" si="35"/>
        <v>1</v>
      </c>
      <c r="X73" s="137" t="b">
        <f t="shared" si="36"/>
        <v>1</v>
      </c>
      <c r="Y73" s="137" t="b">
        <f t="shared" si="37"/>
        <v>1</v>
      </c>
    </row>
    <row r="74" spans="1:25" x14ac:dyDescent="0.25">
      <c r="A74" s="105" t="s">
        <v>306</v>
      </c>
      <c r="B74" s="6" t="s">
        <v>40</v>
      </c>
      <c r="C74" s="72">
        <v>25.509</v>
      </c>
      <c r="D74" s="52">
        <v>201</v>
      </c>
      <c r="E74" s="52">
        <v>199</v>
      </c>
      <c r="F74" s="52">
        <v>201</v>
      </c>
      <c r="G74" s="4">
        <f t="shared" si="0"/>
        <v>7.8795719157944255</v>
      </c>
      <c r="H74" s="4">
        <f t="shared" si="1"/>
        <v>7.8011682151397546</v>
      </c>
      <c r="I74" s="4">
        <f t="shared" si="2"/>
        <v>7.8795719157944255</v>
      </c>
      <c r="J74" s="52"/>
      <c r="K74" s="52"/>
      <c r="L74" s="52"/>
      <c r="M74" s="5">
        <f t="shared" si="3"/>
        <v>9.9502487562189064</v>
      </c>
      <c r="N74" s="52">
        <v>20</v>
      </c>
      <c r="O74" s="52"/>
      <c r="P74" s="52"/>
      <c r="Q74" s="52">
        <v>11</v>
      </c>
      <c r="R74" s="52">
        <v>9</v>
      </c>
      <c r="T74" s="63">
        <f t="shared" si="32"/>
        <v>7.8795719157944255</v>
      </c>
      <c r="U74" s="64">
        <f t="shared" si="33"/>
        <v>20</v>
      </c>
      <c r="V74" s="137" t="b">
        <f t="shared" si="34"/>
        <v>1</v>
      </c>
      <c r="W74" s="137" t="b">
        <f t="shared" si="35"/>
        <v>1</v>
      </c>
      <c r="X74" s="137" t="b">
        <f t="shared" si="36"/>
        <v>1</v>
      </c>
      <c r="Y74" s="137" t="b">
        <f t="shared" si="37"/>
        <v>1</v>
      </c>
    </row>
    <row r="75" spans="1:25" x14ac:dyDescent="0.25">
      <c r="A75" s="105" t="s">
        <v>303</v>
      </c>
      <c r="B75" s="6" t="s">
        <v>41</v>
      </c>
      <c r="C75" s="72">
        <v>33.109000000000002</v>
      </c>
      <c r="D75" s="52">
        <v>212</v>
      </c>
      <c r="E75" s="52">
        <v>212</v>
      </c>
      <c r="F75" s="52">
        <v>276</v>
      </c>
      <c r="G75" s="4">
        <f t="shared" si="0"/>
        <v>6.4030928146425437</v>
      </c>
      <c r="H75" s="4">
        <f t="shared" si="1"/>
        <v>6.4030928146425437</v>
      </c>
      <c r="I75" s="4">
        <f t="shared" si="2"/>
        <v>8.3361019662327465</v>
      </c>
      <c r="J75" s="52"/>
      <c r="K75" s="52"/>
      <c r="L75" s="52"/>
      <c r="M75" s="5">
        <f t="shared" si="3"/>
        <v>11.956521739130435</v>
      </c>
      <c r="N75" s="52">
        <v>33</v>
      </c>
      <c r="O75" s="52"/>
      <c r="P75" s="52">
        <v>0</v>
      </c>
      <c r="Q75" s="52">
        <v>17</v>
      </c>
      <c r="R75" s="52">
        <v>16</v>
      </c>
      <c r="T75" s="63">
        <f t="shared" si="32"/>
        <v>8.3361019662327465</v>
      </c>
      <c r="U75" s="64">
        <f t="shared" si="33"/>
        <v>33</v>
      </c>
      <c r="V75" s="137" t="b">
        <f t="shared" si="34"/>
        <v>1</v>
      </c>
      <c r="W75" s="137" t="b">
        <f t="shared" si="35"/>
        <v>1</v>
      </c>
      <c r="X75" s="137" t="b">
        <f t="shared" si="36"/>
        <v>1</v>
      </c>
      <c r="Y75" s="137" t="b">
        <f t="shared" si="37"/>
        <v>1</v>
      </c>
    </row>
    <row r="76" spans="1:25" x14ac:dyDescent="0.25">
      <c r="A76" s="105" t="s">
        <v>301</v>
      </c>
      <c r="B76" s="6" t="s">
        <v>42</v>
      </c>
      <c r="C76" s="72">
        <v>15.064</v>
      </c>
      <c r="D76" s="52">
        <v>187</v>
      </c>
      <c r="E76" s="52">
        <v>125</v>
      </c>
      <c r="F76" s="52">
        <v>214</v>
      </c>
      <c r="G76" s="4">
        <f t="shared" si="0"/>
        <v>12.413701540095593</v>
      </c>
      <c r="H76" s="4">
        <f t="shared" si="1"/>
        <v>8.2979288369622939</v>
      </c>
      <c r="I76" s="4">
        <f t="shared" si="2"/>
        <v>14.206054168879447</v>
      </c>
      <c r="J76" s="52"/>
      <c r="K76" s="52"/>
      <c r="L76" s="52"/>
      <c r="M76" s="5">
        <f t="shared" si="3"/>
        <v>17.75700934579439</v>
      </c>
      <c r="N76" s="52">
        <v>38</v>
      </c>
      <c r="O76" s="52"/>
      <c r="P76" s="52">
        <v>8</v>
      </c>
      <c r="Q76" s="52">
        <v>26</v>
      </c>
      <c r="R76" s="52">
        <v>4</v>
      </c>
      <c r="T76" s="63">
        <f t="shared" si="32"/>
        <v>14.206054168879447</v>
      </c>
      <c r="U76" s="64">
        <f t="shared" si="33"/>
        <v>38</v>
      </c>
      <c r="V76" s="137" t="b">
        <f t="shared" si="34"/>
        <v>1</v>
      </c>
      <c r="W76" s="137" t="b">
        <f t="shared" si="35"/>
        <v>1</v>
      </c>
      <c r="X76" s="137" t="b">
        <f t="shared" si="36"/>
        <v>1</v>
      </c>
      <c r="Y76" s="115" t="b">
        <f t="shared" si="37"/>
        <v>1</v>
      </c>
    </row>
    <row r="77" spans="1:25" ht="31.5" x14ac:dyDescent="0.25">
      <c r="A77" s="105" t="s">
        <v>302</v>
      </c>
      <c r="B77" s="6" t="s">
        <v>177</v>
      </c>
      <c r="C77" s="72">
        <v>24.088999999999999</v>
      </c>
      <c r="D77" s="52">
        <v>119</v>
      </c>
      <c r="E77" s="52">
        <v>185</v>
      </c>
      <c r="F77" s="52">
        <v>336</v>
      </c>
      <c r="G77" s="4">
        <f t="shared" ref="G77:G140" si="38">D77/C77</f>
        <v>4.9400141143260416</v>
      </c>
      <c r="H77" s="4">
        <f t="shared" ref="H77:H140" si="39">E77/C77</f>
        <v>7.6798538752127534</v>
      </c>
      <c r="I77" s="4">
        <f t="shared" ref="I77:I140" si="40">F77/C77</f>
        <v>13.948275146332351</v>
      </c>
      <c r="J77" s="52"/>
      <c r="K77" s="52"/>
      <c r="L77" s="52"/>
      <c r="M77" s="5">
        <f t="shared" ref="M77:M140" si="41">N77/F77*100</f>
        <v>0</v>
      </c>
      <c r="N77" s="52">
        <v>0</v>
      </c>
      <c r="O77" s="52"/>
      <c r="P77" s="52"/>
      <c r="Q77" s="52"/>
      <c r="R77" s="52"/>
      <c r="T77" s="63"/>
      <c r="U77" s="64"/>
      <c r="V77" s="137"/>
      <c r="W77" s="137"/>
      <c r="X77" s="137"/>
      <c r="Y77" s="137"/>
    </row>
    <row r="78" spans="1:25" x14ac:dyDescent="0.25">
      <c r="A78" s="105" t="s">
        <v>282</v>
      </c>
      <c r="B78" s="6" t="s">
        <v>406</v>
      </c>
      <c r="C78" s="72">
        <v>38.098999999999997</v>
      </c>
      <c r="D78" s="52">
        <v>199</v>
      </c>
      <c r="E78" s="52">
        <v>194</v>
      </c>
      <c r="F78" s="52">
        <v>306</v>
      </c>
      <c r="G78" s="4">
        <f t="shared" si="38"/>
        <v>5.2232342056221954</v>
      </c>
      <c r="H78" s="4">
        <f t="shared" si="39"/>
        <v>5.0919971652799294</v>
      </c>
      <c r="I78" s="4">
        <f t="shared" si="40"/>
        <v>8.0317068689466922</v>
      </c>
      <c r="J78" s="52"/>
      <c r="K78" s="52"/>
      <c r="L78" s="52"/>
      <c r="M78" s="5">
        <f t="shared" si="41"/>
        <v>10.457516339869281</v>
      </c>
      <c r="N78" s="52">
        <v>32</v>
      </c>
      <c r="O78" s="52"/>
      <c r="P78" s="52">
        <v>7</v>
      </c>
      <c r="Q78" s="52">
        <v>10</v>
      </c>
      <c r="R78" s="52">
        <v>15</v>
      </c>
      <c r="T78" s="63">
        <f>F78/C78</f>
        <v>8.0317068689466922</v>
      </c>
      <c r="U78" s="64">
        <f>INT(F78*IF(T78&lt;1,0.03,IF(T78&lt;2,0.05,IF(T78&lt;4,0.07,IF(T78&lt;6,0.08,IF(T78&lt;8,0.1,IF(T78&lt;10,0.12,IF(T78&lt;12,0.15,0.18))))))))</f>
        <v>36</v>
      </c>
      <c r="V78" s="137" t="b">
        <f>IF(F78&lt;E78,N78&lt;U78,N78&lt;=U78)</f>
        <v>1</v>
      </c>
      <c r="W78" s="137" t="b">
        <f>P78&lt;=N78*0.25</f>
        <v>1</v>
      </c>
      <c r="X78" s="137" t="b">
        <f>R78&lt;N78*0.5</f>
        <v>1</v>
      </c>
      <c r="Y78" s="137" t="b">
        <f>N78=P78+Q78+R78</f>
        <v>1</v>
      </c>
    </row>
    <row r="79" spans="1:25" ht="31.5" x14ac:dyDescent="0.25">
      <c r="A79" s="105" t="s">
        <v>305</v>
      </c>
      <c r="B79" s="6" t="s">
        <v>38</v>
      </c>
      <c r="C79" s="72">
        <v>13.118</v>
      </c>
      <c r="D79" s="52">
        <v>97</v>
      </c>
      <c r="E79" s="52">
        <v>174</v>
      </c>
      <c r="F79" s="52">
        <v>164</v>
      </c>
      <c r="G79" s="4">
        <f t="shared" si="38"/>
        <v>7.3944198810794326</v>
      </c>
      <c r="H79" s="4">
        <f t="shared" si="39"/>
        <v>13.264217106266198</v>
      </c>
      <c r="I79" s="4">
        <f t="shared" si="40"/>
        <v>12.501905778319866</v>
      </c>
      <c r="J79" s="52"/>
      <c r="K79" s="52"/>
      <c r="L79" s="52"/>
      <c r="M79" s="5">
        <f t="shared" si="41"/>
        <v>9.7560975609756095</v>
      </c>
      <c r="N79" s="52">
        <v>16</v>
      </c>
      <c r="O79" s="52"/>
      <c r="P79" s="52">
        <v>3</v>
      </c>
      <c r="Q79" s="52">
        <v>8</v>
      </c>
      <c r="R79" s="52">
        <v>5</v>
      </c>
      <c r="T79" s="63">
        <f>F79/C79</f>
        <v>12.501905778319866</v>
      </c>
      <c r="U79" s="64">
        <f>INT(F79*IF(T79&lt;1,0.03,IF(T79&lt;2,0.05,IF(T79&lt;4,0.07,IF(T79&lt;6,0.08,IF(T79&lt;8,0.1,IF(T79&lt;10,0.12,IF(T79&lt;12,0.15,0.18))))))))</f>
        <v>29</v>
      </c>
      <c r="V79" s="137" t="b">
        <f>IF(F79&lt;E79,N79&lt;U79,N79&lt;=U79)</f>
        <v>1</v>
      </c>
      <c r="W79" s="137" t="b">
        <f>P79&lt;=N79*0.25</f>
        <v>1</v>
      </c>
      <c r="X79" s="137" t="b">
        <f>R79&lt;N79*0.5</f>
        <v>1</v>
      </c>
      <c r="Y79" s="137" t="b">
        <f>N79=P79+Q79+R79</f>
        <v>1</v>
      </c>
    </row>
    <row r="80" spans="1:25" x14ac:dyDescent="0.25">
      <c r="A80" s="105" t="s">
        <v>311</v>
      </c>
      <c r="B80" s="6" t="s">
        <v>37</v>
      </c>
      <c r="C80" s="72">
        <v>28.091999999999999</v>
      </c>
      <c r="D80" s="52">
        <v>319</v>
      </c>
      <c r="E80" s="52">
        <v>358</v>
      </c>
      <c r="F80" s="52">
        <v>573</v>
      </c>
      <c r="G80" s="4">
        <f t="shared" si="38"/>
        <v>11.355546062936067</v>
      </c>
      <c r="H80" s="4">
        <f t="shared" si="39"/>
        <v>12.743841663106934</v>
      </c>
      <c r="I80" s="4">
        <f t="shared" si="40"/>
        <v>20.397266125587358</v>
      </c>
      <c r="J80" s="52"/>
      <c r="K80" s="52"/>
      <c r="L80" s="52">
        <v>45</v>
      </c>
      <c r="M80" s="5">
        <f t="shared" si="41"/>
        <v>7.8534031413612562</v>
      </c>
      <c r="N80" s="52">
        <v>45</v>
      </c>
      <c r="O80" s="52"/>
      <c r="P80" s="52">
        <v>10</v>
      </c>
      <c r="Q80" s="52">
        <v>25</v>
      </c>
      <c r="R80" s="52">
        <v>10</v>
      </c>
      <c r="T80" s="63">
        <f>F80/C80</f>
        <v>20.397266125587358</v>
      </c>
      <c r="U80" s="64">
        <f>INT(F80*IF(T80&lt;1,0.03,IF(T80&lt;2,0.05,IF(T80&lt;4,0.07,IF(T80&lt;6,0.08,IF(T80&lt;8,0.1,IF(T80&lt;10,0.12,IF(T80&lt;12,0.15,0.18))))))))</f>
        <v>103</v>
      </c>
      <c r="V80" s="137" t="b">
        <f>IF(F80&lt;E80,N80&lt;U80,N80&lt;=U80)</f>
        <v>1</v>
      </c>
      <c r="W80" s="137" t="b">
        <f>P80&lt;=N80*0.25</f>
        <v>1</v>
      </c>
      <c r="X80" s="137" t="b">
        <f>R80&lt;N80*0.5</f>
        <v>1</v>
      </c>
      <c r="Y80" s="137" t="b">
        <f>N80=P80+Q80+R80</f>
        <v>1</v>
      </c>
    </row>
    <row r="81" spans="1:25" ht="47.25" hidden="1" x14ac:dyDescent="0.25">
      <c r="A81" s="128"/>
      <c r="B81" s="19" t="s">
        <v>179</v>
      </c>
      <c r="C81" s="91">
        <f>C82</f>
        <v>8.4589999999999996</v>
      </c>
      <c r="D81" s="52"/>
      <c r="E81" s="52"/>
      <c r="F81" s="92">
        <f>F82</f>
        <v>128</v>
      </c>
      <c r="G81" s="4">
        <f t="shared" si="38"/>
        <v>0</v>
      </c>
      <c r="H81" s="4">
        <f t="shared" si="39"/>
        <v>0</v>
      </c>
      <c r="I81" s="4">
        <f t="shared" si="40"/>
        <v>15.131812270954015</v>
      </c>
      <c r="J81" s="52"/>
      <c r="K81" s="52"/>
      <c r="L81" s="52"/>
      <c r="M81" s="5">
        <f t="shared" si="41"/>
        <v>0</v>
      </c>
      <c r="N81" s="52"/>
      <c r="O81" s="52"/>
      <c r="P81" s="52"/>
      <c r="Q81" s="52"/>
      <c r="R81" s="52"/>
      <c r="T81" s="63">
        <f>F81/C81</f>
        <v>15.131812270954015</v>
      </c>
      <c r="U81" s="64">
        <f>INT(F81*IF(T81&lt;1,0.03,IF(T81&lt;2,0.05,IF(T81&lt;4,0.07,IF(T81&lt;6,0.08,IF(T81&lt;8,0.1,IF(T81&lt;10,0.12,IF(T81&lt;12,0.15,0.18))))))))</f>
        <v>23</v>
      </c>
      <c r="V81" s="137" t="b">
        <f>IF(F81&lt;E81,N81&lt;U81,N81&lt;=U81)</f>
        <v>1</v>
      </c>
      <c r="W81" s="137" t="b">
        <f>P81&lt;=N81*0.25</f>
        <v>1</v>
      </c>
      <c r="X81" s="137" t="b">
        <f>R81&lt;N81*0.5</f>
        <v>0</v>
      </c>
      <c r="Y81" s="137" t="b">
        <f>N81=P81+Q81+R81</f>
        <v>1</v>
      </c>
    </row>
    <row r="82" spans="1:25" x14ac:dyDescent="0.25">
      <c r="A82" s="105" t="s">
        <v>312</v>
      </c>
      <c r="B82" s="6" t="s">
        <v>154</v>
      </c>
      <c r="C82" s="72">
        <v>8.4589999999999996</v>
      </c>
      <c r="D82" s="52">
        <v>29</v>
      </c>
      <c r="E82" s="52">
        <v>49</v>
      </c>
      <c r="F82" s="52">
        <v>128</v>
      </c>
      <c r="G82" s="4">
        <f t="shared" si="38"/>
        <v>3.428301217638019</v>
      </c>
      <c r="H82" s="4">
        <f t="shared" si="39"/>
        <v>5.7926468849745838</v>
      </c>
      <c r="I82" s="4">
        <f t="shared" si="40"/>
        <v>15.131812270954015</v>
      </c>
      <c r="J82" s="52"/>
      <c r="K82" s="52"/>
      <c r="L82" s="52"/>
      <c r="M82" s="5">
        <f t="shared" si="41"/>
        <v>0</v>
      </c>
      <c r="N82" s="52">
        <v>0</v>
      </c>
      <c r="O82" s="52"/>
      <c r="P82" s="52"/>
      <c r="Q82" s="52"/>
      <c r="R82" s="52"/>
      <c r="T82" s="63"/>
      <c r="U82" s="64"/>
      <c r="V82" s="137"/>
      <c r="W82" s="137"/>
      <c r="X82" s="137"/>
      <c r="Y82" s="137"/>
    </row>
    <row r="83" spans="1:25" s="117" customFormat="1" x14ac:dyDescent="0.25">
      <c r="A83" s="71">
        <v>9</v>
      </c>
      <c r="B83" s="33" t="s">
        <v>44</v>
      </c>
      <c r="C83" s="97">
        <f>C84+C86</f>
        <v>182.91399999999999</v>
      </c>
      <c r="D83" s="47">
        <v>113</v>
      </c>
      <c r="E83" s="47">
        <v>199</v>
      </c>
      <c r="F83" s="47">
        <f>F84+F86</f>
        <v>225</v>
      </c>
      <c r="G83" s="130">
        <f t="shared" si="38"/>
        <v>0.61777666006975962</v>
      </c>
      <c r="H83" s="130">
        <f t="shared" si="39"/>
        <v>1.0879429677334704</v>
      </c>
      <c r="I83" s="130">
        <f t="shared" si="40"/>
        <v>1.2300862700504063</v>
      </c>
      <c r="J83" s="47"/>
      <c r="K83" s="47"/>
      <c r="L83" s="47"/>
      <c r="M83" s="116"/>
      <c r="N83" s="47"/>
      <c r="O83" s="47"/>
      <c r="P83" s="47"/>
      <c r="Q83" s="47"/>
      <c r="R83" s="47"/>
      <c r="T83" s="118"/>
      <c r="U83" s="119"/>
      <c r="V83" s="119"/>
      <c r="W83" s="119"/>
      <c r="X83" s="119"/>
      <c r="Y83" s="119"/>
    </row>
    <row r="84" spans="1:25" ht="47.25" hidden="1" x14ac:dyDescent="0.25">
      <c r="A84" s="71" t="s">
        <v>180</v>
      </c>
      <c r="B84" s="19" t="s">
        <v>181</v>
      </c>
      <c r="C84" s="91">
        <f>SUM(C85:C85)</f>
        <v>117.03700000000001</v>
      </c>
      <c r="D84" s="52"/>
      <c r="E84" s="52"/>
      <c r="F84" s="92">
        <f>F85</f>
        <v>89</v>
      </c>
      <c r="G84" s="4">
        <f t="shared" si="38"/>
        <v>0</v>
      </c>
      <c r="H84" s="4">
        <f t="shared" si="39"/>
        <v>0</v>
      </c>
      <c r="I84" s="4">
        <f t="shared" si="40"/>
        <v>0.76044327862129069</v>
      </c>
      <c r="J84" s="52"/>
      <c r="K84" s="52"/>
      <c r="L84" s="52"/>
      <c r="M84" s="5">
        <f t="shared" si="41"/>
        <v>0</v>
      </c>
      <c r="N84" s="52"/>
      <c r="O84" s="52"/>
      <c r="P84" s="52"/>
      <c r="Q84" s="52"/>
      <c r="R84" s="52"/>
      <c r="T84" s="63">
        <f>F84/C84</f>
        <v>0.76044327862129069</v>
      </c>
      <c r="U84" s="64">
        <f>INT(F84*IF(T84&lt;1,0.03,IF(T84&lt;2,0.05,IF(T84&lt;4,0.07,IF(T84&lt;6,0.08,IF(T84&lt;8,0.1,IF(T84&lt;10,0.12,IF(T84&lt;12,0.15,0.18))))))))</f>
        <v>2</v>
      </c>
      <c r="V84" s="137" t="b">
        <f>IF(F84&lt;E84,N84&lt;U84,N84&lt;=U84)</f>
        <v>1</v>
      </c>
      <c r="W84" s="137" t="b">
        <f>P84&lt;=N84*0.25</f>
        <v>1</v>
      </c>
      <c r="X84" s="137" t="b">
        <f>R84&lt;N84*0.5</f>
        <v>0</v>
      </c>
      <c r="Y84" s="137" t="b">
        <f>N84=P84+Q84+R84</f>
        <v>1</v>
      </c>
    </row>
    <row r="85" spans="1:25" x14ac:dyDescent="0.25">
      <c r="A85" s="105" t="s">
        <v>310</v>
      </c>
      <c r="B85" s="6" t="s">
        <v>46</v>
      </c>
      <c r="C85" s="72">
        <v>117.03700000000001</v>
      </c>
      <c r="D85" s="52">
        <v>1</v>
      </c>
      <c r="E85" s="52">
        <v>64</v>
      </c>
      <c r="F85" s="52">
        <v>89</v>
      </c>
      <c r="G85" s="4">
        <f t="shared" si="38"/>
        <v>8.5443065013628156E-3</v>
      </c>
      <c r="H85" s="4">
        <f t="shared" si="39"/>
        <v>0.5468356160872202</v>
      </c>
      <c r="I85" s="4">
        <f t="shared" si="40"/>
        <v>0.76044327862129069</v>
      </c>
      <c r="J85" s="52"/>
      <c r="K85" s="52"/>
      <c r="L85" s="52"/>
      <c r="M85" s="5">
        <f t="shared" si="41"/>
        <v>2.2471910112359552</v>
      </c>
      <c r="N85" s="52">
        <v>2</v>
      </c>
      <c r="O85" s="52"/>
      <c r="P85" s="52">
        <v>0</v>
      </c>
      <c r="Q85" s="52">
        <v>2</v>
      </c>
      <c r="R85" s="52">
        <v>0</v>
      </c>
      <c r="T85" s="63">
        <f>F85/C85</f>
        <v>0.76044327862129069</v>
      </c>
      <c r="U85" s="64">
        <f>INT(F85*IF(T85&lt;1,0.03,IF(T85&lt;2,0.05,IF(T85&lt;4,0.07,IF(T85&lt;6,0.08,IF(T85&lt;8,0.1,IF(T85&lt;10,0.12,IF(T85&lt;12,0.15,0.18))))))))</f>
        <v>2</v>
      </c>
      <c r="V85" s="137" t="b">
        <f>IF(F85&lt;E85,N85&lt;U85,N85&lt;=U85)</f>
        <v>1</v>
      </c>
      <c r="W85" s="137" t="b">
        <f>P85&lt;=N85*0.25</f>
        <v>1</v>
      </c>
      <c r="X85" s="137" t="b">
        <f>R85&lt;N85*0.5</f>
        <v>1</v>
      </c>
      <c r="Y85" s="137" t="b">
        <f>N85=P85+Q85+R85</f>
        <v>1</v>
      </c>
    </row>
    <row r="86" spans="1:25" ht="47.25" hidden="1" x14ac:dyDescent="0.25">
      <c r="A86" s="105" t="s">
        <v>182</v>
      </c>
      <c r="B86" s="19" t="s">
        <v>183</v>
      </c>
      <c r="C86" s="91">
        <f>C87</f>
        <v>65.876999999999995</v>
      </c>
      <c r="D86" s="52"/>
      <c r="E86" s="52"/>
      <c r="F86" s="92">
        <f>F87</f>
        <v>136</v>
      </c>
      <c r="G86" s="4">
        <f t="shared" si="38"/>
        <v>0</v>
      </c>
      <c r="H86" s="4">
        <f t="shared" si="39"/>
        <v>0</v>
      </c>
      <c r="I86" s="4">
        <f t="shared" si="40"/>
        <v>2.0644534511286188</v>
      </c>
      <c r="J86" s="52"/>
      <c r="K86" s="52"/>
      <c r="L86" s="52"/>
      <c r="M86" s="5">
        <f t="shared" si="41"/>
        <v>0</v>
      </c>
      <c r="N86" s="52"/>
      <c r="O86" s="52"/>
      <c r="P86" s="52"/>
      <c r="Q86" s="52"/>
      <c r="R86" s="52"/>
      <c r="T86" s="63">
        <f>F86/C86</f>
        <v>2.0644534511286188</v>
      </c>
      <c r="U86" s="64">
        <f>INT(F86*IF(T86&lt;1,0.03,IF(T86&lt;2,0.05,IF(T86&lt;4,0.07,IF(T86&lt;6,0.08,IF(T86&lt;8,0.1,IF(T86&lt;10,0.12,IF(T86&lt;12,0.15,0.18))))))))</f>
        <v>9</v>
      </c>
      <c r="V86" s="137" t="b">
        <f>IF(F86&lt;E86,N86&lt;U86,N86&lt;=U86)</f>
        <v>1</v>
      </c>
      <c r="W86" s="137" t="b">
        <f>P86&lt;=N86*0.25</f>
        <v>1</v>
      </c>
      <c r="X86" s="137" t="b">
        <f>R86&lt;N86*0.5</f>
        <v>0</v>
      </c>
      <c r="Y86" s="137" t="b">
        <f>N86=P86+Q86+R86</f>
        <v>1</v>
      </c>
    </row>
    <row r="87" spans="1:25" x14ac:dyDescent="0.25">
      <c r="A87" s="105" t="s">
        <v>285</v>
      </c>
      <c r="B87" s="6" t="s">
        <v>45</v>
      </c>
      <c r="C87" s="72">
        <v>65.876999999999995</v>
      </c>
      <c r="D87" s="52">
        <v>112</v>
      </c>
      <c r="E87" s="52">
        <v>135</v>
      </c>
      <c r="F87" s="52">
        <v>136</v>
      </c>
      <c r="G87" s="4">
        <f t="shared" si="38"/>
        <v>1.7001381362235684</v>
      </c>
      <c r="H87" s="4">
        <f t="shared" si="39"/>
        <v>2.0492736463409083</v>
      </c>
      <c r="I87" s="4">
        <f t="shared" si="40"/>
        <v>2.0644534511286188</v>
      </c>
      <c r="J87" s="52"/>
      <c r="K87" s="52"/>
      <c r="L87" s="52"/>
      <c r="M87" s="5">
        <f t="shared" si="41"/>
        <v>6.6176470588235299</v>
      </c>
      <c r="N87" s="52">
        <v>9</v>
      </c>
      <c r="O87" s="52"/>
      <c r="P87" s="52"/>
      <c r="Q87" s="52">
        <v>5</v>
      </c>
      <c r="R87" s="52">
        <v>4</v>
      </c>
      <c r="T87" s="63">
        <f>F87/C87</f>
        <v>2.0644534511286188</v>
      </c>
      <c r="U87" s="64">
        <f>INT(F87*IF(T87&lt;1,0.03,IF(T87&lt;2,0.05,IF(T87&lt;4,0.07,IF(T87&lt;6,0.08,IF(T87&lt;8,0.1,IF(T87&lt;10,0.12,IF(T87&lt;12,0.15,0.18))))))))</f>
        <v>9</v>
      </c>
      <c r="V87" s="137" t="b">
        <f>IF(F87&lt;E87,N87&lt;U87,N87&lt;=U87)</f>
        <v>1</v>
      </c>
      <c r="W87" s="137" t="b">
        <f>P87&lt;=N87*0.25</f>
        <v>1</v>
      </c>
      <c r="X87" s="137" t="b">
        <f>R87&lt;N87*0.5</f>
        <v>1</v>
      </c>
      <c r="Y87" s="137" t="b">
        <f>N87=P87+Q87+R87</f>
        <v>1</v>
      </c>
    </row>
    <row r="88" spans="1:25" s="117" customFormat="1" x14ac:dyDescent="0.25">
      <c r="A88" s="71">
        <v>10</v>
      </c>
      <c r="B88" s="96" t="s">
        <v>47</v>
      </c>
      <c r="C88" s="97">
        <f>C89+C96</f>
        <v>566.05100000000004</v>
      </c>
      <c r="D88" s="47">
        <v>3098</v>
      </c>
      <c r="E88" s="47">
        <v>4307</v>
      </c>
      <c r="F88" s="47">
        <f>F89+F96</f>
        <v>4348</v>
      </c>
      <c r="G88" s="130">
        <f t="shared" si="38"/>
        <v>5.4730050825808974</v>
      </c>
      <c r="H88" s="130">
        <f t="shared" si="39"/>
        <v>7.608855032497071</v>
      </c>
      <c r="I88" s="130">
        <f t="shared" si="40"/>
        <v>7.6812866685157335</v>
      </c>
      <c r="J88" s="47"/>
      <c r="K88" s="47"/>
      <c r="L88" s="47"/>
      <c r="M88" s="116"/>
      <c r="N88" s="47"/>
      <c r="O88" s="47"/>
      <c r="P88" s="47"/>
      <c r="Q88" s="47"/>
      <c r="R88" s="47"/>
      <c r="T88" s="118"/>
      <c r="U88" s="119"/>
      <c r="V88" s="119"/>
      <c r="W88" s="119"/>
      <c r="X88" s="119"/>
      <c r="Y88" s="119"/>
    </row>
    <row r="89" spans="1:25" ht="47.25" hidden="1" x14ac:dyDescent="0.25">
      <c r="A89" s="71" t="s">
        <v>184</v>
      </c>
      <c r="B89" s="19" t="s">
        <v>185</v>
      </c>
      <c r="C89" s="91">
        <f>C90+C91+C92+C93+C94+C95</f>
        <v>319.24100000000004</v>
      </c>
      <c r="D89" s="52"/>
      <c r="E89" s="52"/>
      <c r="F89" s="92">
        <f>F90+F91+F92+F93+F94+F95</f>
        <v>1800</v>
      </c>
      <c r="G89" s="4">
        <f t="shared" si="38"/>
        <v>0</v>
      </c>
      <c r="H89" s="4">
        <f t="shared" si="39"/>
        <v>0</v>
      </c>
      <c r="I89" s="4">
        <f t="shared" si="40"/>
        <v>5.6383735171860749</v>
      </c>
      <c r="J89" s="52"/>
      <c r="K89" s="52"/>
      <c r="L89" s="52"/>
      <c r="M89" s="5">
        <f t="shared" si="41"/>
        <v>0</v>
      </c>
      <c r="N89" s="52"/>
      <c r="O89" s="52"/>
      <c r="P89" s="52"/>
      <c r="Q89" s="52"/>
      <c r="R89" s="52"/>
      <c r="T89" s="63">
        <f t="shared" ref="T89:T98" si="42">F89/C89</f>
        <v>5.6383735171860749</v>
      </c>
      <c r="U89" s="64">
        <f t="shared" ref="U89:U98" si="43">INT(F89*IF(T89&lt;1,0.03,IF(T89&lt;2,0.05,IF(T89&lt;4,0.07,IF(T89&lt;6,0.08,IF(T89&lt;8,0.1,IF(T89&lt;10,0.12,IF(T89&lt;12,0.15,0.18))))))))</f>
        <v>144</v>
      </c>
      <c r="V89" s="137" t="b">
        <f t="shared" ref="V89:V98" si="44">IF(F89&lt;E89,N89&lt;U89,N89&lt;=U89)</f>
        <v>1</v>
      </c>
      <c r="W89" s="137" t="b">
        <f t="shared" ref="W89:W98" si="45">P89&lt;=N89*0.25</f>
        <v>1</v>
      </c>
      <c r="X89" s="137" t="b">
        <f t="shared" ref="X89:X98" si="46">R89&lt;N89*0.5</f>
        <v>0</v>
      </c>
      <c r="Y89" s="137" t="b">
        <f t="shared" ref="Y89:Y98" si="47">N89=P89+Q89+R89</f>
        <v>1</v>
      </c>
    </row>
    <row r="90" spans="1:25" ht="31.5" x14ac:dyDescent="0.25">
      <c r="A90" s="105" t="s">
        <v>279</v>
      </c>
      <c r="B90" s="6" t="s">
        <v>157</v>
      </c>
      <c r="C90" s="72">
        <v>178.8</v>
      </c>
      <c r="D90" s="52">
        <v>527</v>
      </c>
      <c r="E90" s="52">
        <v>998</v>
      </c>
      <c r="F90" s="52">
        <v>1026</v>
      </c>
      <c r="G90" s="4">
        <f t="shared" si="38"/>
        <v>2.9474272930648766</v>
      </c>
      <c r="H90" s="4">
        <f t="shared" si="39"/>
        <v>5.5816554809843399</v>
      </c>
      <c r="I90" s="4">
        <f t="shared" si="40"/>
        <v>5.7382550335570466</v>
      </c>
      <c r="J90" s="52"/>
      <c r="K90" s="52"/>
      <c r="L90" s="52"/>
      <c r="M90" s="5">
        <f t="shared" si="41"/>
        <v>0</v>
      </c>
      <c r="N90" s="52">
        <v>0</v>
      </c>
      <c r="O90" s="52"/>
      <c r="P90" s="52"/>
      <c r="Q90" s="52"/>
      <c r="R90" s="52"/>
      <c r="T90" s="63">
        <f t="shared" si="42"/>
        <v>5.7382550335570466</v>
      </c>
      <c r="U90" s="64">
        <f t="shared" si="43"/>
        <v>82</v>
      </c>
      <c r="V90" s="137" t="b">
        <f t="shared" si="44"/>
        <v>1</v>
      </c>
      <c r="W90" s="137" t="b">
        <f t="shared" si="45"/>
        <v>1</v>
      </c>
      <c r="X90" s="137" t="b">
        <f t="shared" si="46"/>
        <v>0</v>
      </c>
      <c r="Y90" s="137" t="b">
        <f t="shared" si="47"/>
        <v>1</v>
      </c>
    </row>
    <row r="91" spans="1:25" x14ac:dyDescent="0.25">
      <c r="A91" s="105" t="s">
        <v>315</v>
      </c>
      <c r="B91" s="6" t="s">
        <v>51</v>
      </c>
      <c r="C91" s="72">
        <v>74.831000000000003</v>
      </c>
      <c r="D91" s="52">
        <v>75</v>
      </c>
      <c r="E91" s="52">
        <v>345</v>
      </c>
      <c r="F91" s="52">
        <v>143</v>
      </c>
      <c r="G91" s="4">
        <f t="shared" si="38"/>
        <v>1.0022584223116089</v>
      </c>
      <c r="H91" s="4">
        <f t="shared" si="39"/>
        <v>4.6103887426334005</v>
      </c>
      <c r="I91" s="4">
        <f t="shared" si="40"/>
        <v>1.9109727252074673</v>
      </c>
      <c r="J91" s="52"/>
      <c r="K91" s="52"/>
      <c r="L91" s="52"/>
      <c r="M91" s="5">
        <f t="shared" si="41"/>
        <v>4.1958041958041958</v>
      </c>
      <c r="N91" s="52">
        <v>6</v>
      </c>
      <c r="O91" s="52"/>
      <c r="P91" s="52">
        <v>1</v>
      </c>
      <c r="Q91" s="52">
        <v>3</v>
      </c>
      <c r="R91" s="52">
        <v>2</v>
      </c>
      <c r="T91" s="63">
        <f t="shared" si="42"/>
        <v>1.9109727252074673</v>
      </c>
      <c r="U91" s="64">
        <f t="shared" si="43"/>
        <v>7</v>
      </c>
      <c r="V91" s="137" t="b">
        <f t="shared" si="44"/>
        <v>1</v>
      </c>
      <c r="W91" s="137" t="b">
        <f t="shared" si="45"/>
        <v>1</v>
      </c>
      <c r="X91" s="137" t="b">
        <f t="shared" si="46"/>
        <v>1</v>
      </c>
      <c r="Y91" s="137" t="b">
        <f t="shared" si="47"/>
        <v>1</v>
      </c>
    </row>
    <row r="92" spans="1:25" x14ac:dyDescent="0.25">
      <c r="A92" s="105" t="s">
        <v>316</v>
      </c>
      <c r="B92" s="6" t="s">
        <v>186</v>
      </c>
      <c r="C92" s="72">
        <v>9.93</v>
      </c>
      <c r="D92" s="52">
        <v>34</v>
      </c>
      <c r="E92" s="52">
        <v>105</v>
      </c>
      <c r="F92" s="52">
        <v>120</v>
      </c>
      <c r="G92" s="4">
        <f t="shared" si="38"/>
        <v>3.4239677744209467</v>
      </c>
      <c r="H92" s="4">
        <f t="shared" si="39"/>
        <v>10.574018126888218</v>
      </c>
      <c r="I92" s="4">
        <f t="shared" si="40"/>
        <v>12.084592145015106</v>
      </c>
      <c r="J92" s="52"/>
      <c r="K92" s="52"/>
      <c r="L92" s="52"/>
      <c r="M92" s="5">
        <f t="shared" si="41"/>
        <v>5.833333333333333</v>
      </c>
      <c r="N92" s="52">
        <v>7</v>
      </c>
      <c r="O92" s="52"/>
      <c r="P92" s="1">
        <v>1</v>
      </c>
      <c r="Q92" s="52">
        <v>4</v>
      </c>
      <c r="R92" s="52">
        <v>2</v>
      </c>
      <c r="T92" s="63">
        <f t="shared" si="42"/>
        <v>12.084592145015106</v>
      </c>
      <c r="U92" s="64">
        <f t="shared" si="43"/>
        <v>21</v>
      </c>
      <c r="V92" s="137" t="b">
        <f t="shared" si="44"/>
        <v>1</v>
      </c>
      <c r="W92" s="137" t="b">
        <f t="shared" si="45"/>
        <v>1</v>
      </c>
      <c r="X92" s="137" t="b">
        <f t="shared" si="46"/>
        <v>1</v>
      </c>
      <c r="Y92" s="137" t="b">
        <f t="shared" si="47"/>
        <v>1</v>
      </c>
    </row>
    <row r="93" spans="1:25" x14ac:dyDescent="0.25">
      <c r="A93" s="105" t="s">
        <v>318</v>
      </c>
      <c r="B93" s="6" t="s">
        <v>50</v>
      </c>
      <c r="C93" s="72">
        <v>12.73</v>
      </c>
      <c r="D93" s="52">
        <v>53</v>
      </c>
      <c r="E93" s="52">
        <v>56</v>
      </c>
      <c r="F93" s="52">
        <v>57</v>
      </c>
      <c r="G93" s="4">
        <f t="shared" si="38"/>
        <v>4.1633935585231736</v>
      </c>
      <c r="H93" s="4">
        <f t="shared" si="39"/>
        <v>4.3990573448546737</v>
      </c>
      <c r="I93" s="4">
        <f t="shared" si="40"/>
        <v>4.4776119402985071</v>
      </c>
      <c r="J93" s="52"/>
      <c r="K93" s="52"/>
      <c r="L93" s="52"/>
      <c r="M93" s="5">
        <f t="shared" si="41"/>
        <v>7.0175438596491224</v>
      </c>
      <c r="N93" s="52">
        <v>4</v>
      </c>
      <c r="O93" s="52"/>
      <c r="P93" s="52">
        <v>0</v>
      </c>
      <c r="Q93" s="52">
        <v>3</v>
      </c>
      <c r="R93" s="52">
        <v>1</v>
      </c>
      <c r="T93" s="63">
        <f t="shared" si="42"/>
        <v>4.4776119402985071</v>
      </c>
      <c r="U93" s="64">
        <f t="shared" si="43"/>
        <v>4</v>
      </c>
      <c r="V93" s="137" t="b">
        <f t="shared" si="44"/>
        <v>1</v>
      </c>
      <c r="W93" s="137" t="b">
        <f t="shared" si="45"/>
        <v>1</v>
      </c>
      <c r="X93" s="137" t="b">
        <f t="shared" si="46"/>
        <v>1</v>
      </c>
      <c r="Y93" s="137" t="b">
        <f t="shared" si="47"/>
        <v>1</v>
      </c>
    </row>
    <row r="94" spans="1:25" ht="31.5" x14ac:dyDescent="0.25">
      <c r="A94" s="105" t="s">
        <v>317</v>
      </c>
      <c r="B94" s="6" t="s">
        <v>160</v>
      </c>
      <c r="C94" s="72">
        <v>21.080000000000002</v>
      </c>
      <c r="D94" s="52">
        <v>181</v>
      </c>
      <c r="E94" s="52">
        <v>186</v>
      </c>
      <c r="F94" s="52">
        <v>176</v>
      </c>
      <c r="G94" s="4">
        <f t="shared" si="38"/>
        <v>8.5863377609108156</v>
      </c>
      <c r="H94" s="4">
        <f t="shared" si="39"/>
        <v>8.8235294117647047</v>
      </c>
      <c r="I94" s="4">
        <f t="shared" si="40"/>
        <v>8.3491461100569246</v>
      </c>
      <c r="J94" s="52"/>
      <c r="K94" s="52"/>
      <c r="L94" s="52"/>
      <c r="M94" s="5">
        <f t="shared" si="41"/>
        <v>0</v>
      </c>
      <c r="N94" s="52">
        <v>0</v>
      </c>
      <c r="O94" s="52"/>
      <c r="P94" s="52"/>
      <c r="Q94" s="52"/>
      <c r="R94" s="52"/>
      <c r="T94" s="63">
        <f t="shared" si="42"/>
        <v>8.3491461100569246</v>
      </c>
      <c r="U94" s="64">
        <f t="shared" si="43"/>
        <v>21</v>
      </c>
      <c r="V94" s="137" t="b">
        <f t="shared" si="44"/>
        <v>1</v>
      </c>
      <c r="W94" s="137" t="b">
        <f t="shared" si="45"/>
        <v>1</v>
      </c>
      <c r="X94" s="137" t="b">
        <f t="shared" si="46"/>
        <v>0</v>
      </c>
      <c r="Y94" s="137" t="b">
        <f t="shared" si="47"/>
        <v>1</v>
      </c>
    </row>
    <row r="95" spans="1:25" x14ac:dyDescent="0.25">
      <c r="A95" s="105" t="s">
        <v>319</v>
      </c>
      <c r="B95" s="6" t="s">
        <v>48</v>
      </c>
      <c r="C95" s="72">
        <v>21.87</v>
      </c>
      <c r="D95" s="52">
        <v>167</v>
      </c>
      <c r="E95" s="52">
        <v>187</v>
      </c>
      <c r="F95" s="52">
        <v>278</v>
      </c>
      <c r="G95" s="4">
        <f t="shared" si="38"/>
        <v>7.6360310928212156</v>
      </c>
      <c r="H95" s="4">
        <f t="shared" si="39"/>
        <v>8.550525834476451</v>
      </c>
      <c r="I95" s="4">
        <f t="shared" si="40"/>
        <v>12.711476909007773</v>
      </c>
      <c r="J95" s="52"/>
      <c r="K95" s="52"/>
      <c r="L95" s="52"/>
      <c r="M95" s="5">
        <f t="shared" si="41"/>
        <v>17.985611510791365</v>
      </c>
      <c r="N95" s="1">
        <v>50</v>
      </c>
      <c r="O95" s="1"/>
      <c r="P95" s="1">
        <v>12</v>
      </c>
      <c r="Q95" s="1">
        <v>14</v>
      </c>
      <c r="R95" s="1">
        <v>24</v>
      </c>
      <c r="T95" s="63">
        <f t="shared" si="42"/>
        <v>12.711476909007773</v>
      </c>
      <c r="U95" s="64">
        <f t="shared" si="43"/>
        <v>50</v>
      </c>
      <c r="V95" s="137" t="b">
        <f t="shared" si="44"/>
        <v>1</v>
      </c>
      <c r="W95" s="137" t="b">
        <f t="shared" si="45"/>
        <v>1</v>
      </c>
      <c r="X95" s="137" t="b">
        <f t="shared" si="46"/>
        <v>1</v>
      </c>
      <c r="Y95" s="137" t="b">
        <f t="shared" si="47"/>
        <v>1</v>
      </c>
    </row>
    <row r="96" spans="1:25" ht="47.25" hidden="1" x14ac:dyDescent="0.25">
      <c r="A96" s="105" t="s">
        <v>187</v>
      </c>
      <c r="B96" s="19" t="s">
        <v>188</v>
      </c>
      <c r="C96" s="91">
        <f>C97+C98</f>
        <v>246.81</v>
      </c>
      <c r="D96" s="52"/>
      <c r="E96" s="52"/>
      <c r="F96" s="92">
        <f>F97+F98</f>
        <v>2548</v>
      </c>
      <c r="G96" s="4">
        <f t="shared" si="38"/>
        <v>0</v>
      </c>
      <c r="H96" s="4">
        <f t="shared" si="39"/>
        <v>0</v>
      </c>
      <c r="I96" s="4">
        <f t="shared" si="40"/>
        <v>10.323730805072728</v>
      </c>
      <c r="J96" s="52"/>
      <c r="K96" s="52"/>
      <c r="L96" s="52"/>
      <c r="M96" s="5">
        <f t="shared" si="41"/>
        <v>0</v>
      </c>
      <c r="N96" s="52"/>
      <c r="O96" s="52"/>
      <c r="P96" s="52"/>
      <c r="Q96" s="52"/>
      <c r="R96" s="52"/>
      <c r="T96" s="63">
        <f t="shared" si="42"/>
        <v>10.323730805072728</v>
      </c>
      <c r="U96" s="64">
        <f t="shared" si="43"/>
        <v>382</v>
      </c>
      <c r="V96" s="137" t="b">
        <f t="shared" si="44"/>
        <v>1</v>
      </c>
      <c r="W96" s="137" t="b">
        <f t="shared" si="45"/>
        <v>1</v>
      </c>
      <c r="X96" s="137" t="b">
        <f t="shared" si="46"/>
        <v>0</v>
      </c>
      <c r="Y96" s="137" t="b">
        <f t="shared" si="47"/>
        <v>1</v>
      </c>
    </row>
    <row r="97" spans="1:25" x14ac:dyDescent="0.25">
      <c r="A97" s="105" t="s">
        <v>320</v>
      </c>
      <c r="B97" s="6" t="s">
        <v>49</v>
      </c>
      <c r="C97" s="72">
        <v>235.095</v>
      </c>
      <c r="D97" s="52">
        <v>1960</v>
      </c>
      <c r="E97" s="52">
        <v>2299</v>
      </c>
      <c r="F97" s="52">
        <v>2382</v>
      </c>
      <c r="G97" s="4">
        <f t="shared" si="38"/>
        <v>8.3370552329909184</v>
      </c>
      <c r="H97" s="4">
        <f t="shared" si="39"/>
        <v>9.779025500329654</v>
      </c>
      <c r="I97" s="4">
        <f t="shared" si="40"/>
        <v>10.132074267849168</v>
      </c>
      <c r="J97" s="52"/>
      <c r="K97" s="52"/>
      <c r="L97" s="52"/>
      <c r="M97" s="5">
        <f t="shared" si="41"/>
        <v>8.0184718723761534</v>
      </c>
      <c r="N97" s="52">
        <v>191</v>
      </c>
      <c r="O97" s="52"/>
      <c r="P97" s="52">
        <v>10</v>
      </c>
      <c r="Q97" s="52">
        <v>131</v>
      </c>
      <c r="R97" s="52">
        <v>50</v>
      </c>
      <c r="T97" s="63">
        <f t="shared" si="42"/>
        <v>10.132074267849168</v>
      </c>
      <c r="U97" s="64">
        <f t="shared" si="43"/>
        <v>357</v>
      </c>
      <c r="V97" s="137" t="b">
        <f t="shared" si="44"/>
        <v>1</v>
      </c>
      <c r="W97" s="137" t="b">
        <f t="shared" si="45"/>
        <v>1</v>
      </c>
      <c r="X97" s="137" t="b">
        <f t="shared" si="46"/>
        <v>1</v>
      </c>
      <c r="Y97" s="137" t="b">
        <f t="shared" si="47"/>
        <v>1</v>
      </c>
    </row>
    <row r="98" spans="1:25" x14ac:dyDescent="0.25">
      <c r="A98" s="105" t="s">
        <v>321</v>
      </c>
      <c r="B98" s="6" t="s">
        <v>407</v>
      </c>
      <c r="C98" s="72">
        <v>11.715</v>
      </c>
      <c r="D98" s="52">
        <v>101</v>
      </c>
      <c r="E98" s="52">
        <v>131</v>
      </c>
      <c r="F98" s="52">
        <v>166</v>
      </c>
      <c r="G98" s="4">
        <f t="shared" si="38"/>
        <v>8.6214255228339738</v>
      </c>
      <c r="H98" s="4">
        <f t="shared" si="39"/>
        <v>11.182244985061887</v>
      </c>
      <c r="I98" s="4">
        <f t="shared" si="40"/>
        <v>14.169867690994451</v>
      </c>
      <c r="J98" s="52"/>
      <c r="K98" s="52"/>
      <c r="L98" s="52"/>
      <c r="M98" s="5">
        <f t="shared" si="41"/>
        <v>6.6265060240963862</v>
      </c>
      <c r="N98" s="52">
        <v>11</v>
      </c>
      <c r="O98" s="52"/>
      <c r="P98" s="52">
        <v>2</v>
      </c>
      <c r="Q98" s="52">
        <v>4</v>
      </c>
      <c r="R98" s="52">
        <v>5</v>
      </c>
      <c r="T98" s="63">
        <f t="shared" si="42"/>
        <v>14.169867690994451</v>
      </c>
      <c r="U98" s="64">
        <f t="shared" si="43"/>
        <v>29</v>
      </c>
      <c r="V98" s="137" t="b">
        <f t="shared" si="44"/>
        <v>1</v>
      </c>
      <c r="W98" s="137" t="b">
        <f t="shared" si="45"/>
        <v>1</v>
      </c>
      <c r="X98" s="137" t="b">
        <f t="shared" si="46"/>
        <v>1</v>
      </c>
      <c r="Y98" s="137" t="b">
        <f t="shared" si="47"/>
        <v>1</v>
      </c>
    </row>
    <row r="99" spans="1:25" s="117" customFormat="1" x14ac:dyDescent="0.25">
      <c r="A99" s="71">
        <v>11</v>
      </c>
      <c r="B99" s="33" t="s">
        <v>52</v>
      </c>
      <c r="C99" s="97">
        <f>C100+C105</f>
        <v>320.30110000000002</v>
      </c>
      <c r="D99" s="47">
        <v>364</v>
      </c>
      <c r="E99" s="47">
        <v>965</v>
      </c>
      <c r="F99" s="47">
        <f>F100+F105</f>
        <v>1493</v>
      </c>
      <c r="G99" s="130">
        <f t="shared" si="38"/>
        <v>1.1364306897478653</v>
      </c>
      <c r="H99" s="130">
        <f t="shared" si="39"/>
        <v>3.012790152765632</v>
      </c>
      <c r="I99" s="130">
        <f t="shared" si="40"/>
        <v>4.6612390653669307</v>
      </c>
      <c r="J99" s="47"/>
      <c r="K99" s="47"/>
      <c r="L99" s="47"/>
      <c r="M99" s="116"/>
      <c r="N99" s="47"/>
      <c r="O99" s="47"/>
      <c r="P99" s="47"/>
      <c r="Q99" s="47"/>
      <c r="R99" s="47"/>
      <c r="T99" s="118"/>
      <c r="U99" s="119"/>
      <c r="V99" s="119"/>
      <c r="W99" s="119"/>
      <c r="X99" s="119"/>
      <c r="Y99" s="119"/>
    </row>
    <row r="100" spans="1:25" ht="47.25" hidden="1" x14ac:dyDescent="0.25">
      <c r="A100" s="71" t="s">
        <v>190</v>
      </c>
      <c r="B100" s="19" t="s">
        <v>191</v>
      </c>
      <c r="C100" s="91">
        <f>C101+C102+C103+C104</f>
        <v>278.21210000000002</v>
      </c>
      <c r="D100" s="52"/>
      <c r="E100" s="52"/>
      <c r="F100" s="92">
        <f>F101+F102+F103+F104</f>
        <v>1223</v>
      </c>
      <c r="G100" s="4">
        <f t="shared" si="38"/>
        <v>0</v>
      </c>
      <c r="H100" s="4">
        <f t="shared" si="39"/>
        <v>0</v>
      </c>
      <c r="I100" s="4">
        <f t="shared" si="40"/>
        <v>4.3959267048413775</v>
      </c>
      <c r="J100" s="52"/>
      <c r="K100" s="52"/>
      <c r="L100" s="52"/>
      <c r="M100" s="5">
        <f t="shared" si="41"/>
        <v>0</v>
      </c>
      <c r="N100" s="52"/>
      <c r="O100" s="52"/>
      <c r="P100" s="52"/>
      <c r="Q100" s="52"/>
      <c r="R100" s="52"/>
      <c r="T100" s="63">
        <f t="shared" ref="T100:T107" si="48">F100/C100</f>
        <v>4.3959267048413775</v>
      </c>
      <c r="U100" s="64">
        <f t="shared" ref="U100:U107" si="49">INT(F100*IF(T100&lt;1,0.03,IF(T100&lt;2,0.05,IF(T100&lt;4,0.07,IF(T100&lt;6,0.08,IF(T100&lt;8,0.1,IF(T100&lt;10,0.12,IF(T100&lt;12,0.15,0.18))))))))</f>
        <v>97</v>
      </c>
      <c r="V100" s="137" t="b">
        <f t="shared" ref="V100:V107" si="50">IF(F100&lt;E100,N100&lt;U100,N100&lt;=U100)</f>
        <v>1</v>
      </c>
      <c r="W100" s="137" t="b">
        <f t="shared" ref="W100:W107" si="51">P100&lt;=N100*0.25</f>
        <v>1</v>
      </c>
      <c r="X100" s="137" t="b">
        <f t="shared" ref="X100:X107" si="52">R100&lt;N100*0.5</f>
        <v>0</v>
      </c>
      <c r="Y100" s="137" t="b">
        <f t="shared" ref="Y100:Y107" si="53">N100=P100+Q100+R100</f>
        <v>1</v>
      </c>
    </row>
    <row r="101" spans="1:25" x14ac:dyDescent="0.25">
      <c r="A101" s="105" t="s">
        <v>322</v>
      </c>
      <c r="B101" s="6" t="s">
        <v>192</v>
      </c>
      <c r="C101" s="72">
        <v>30.4</v>
      </c>
      <c r="D101" s="52">
        <v>42</v>
      </c>
      <c r="E101" s="52">
        <v>517</v>
      </c>
      <c r="F101" s="52">
        <v>702</v>
      </c>
      <c r="G101" s="4">
        <f t="shared" si="38"/>
        <v>1.381578947368421</v>
      </c>
      <c r="H101" s="4">
        <f t="shared" si="39"/>
        <v>17.006578947368421</v>
      </c>
      <c r="I101" s="4">
        <f t="shared" si="40"/>
        <v>23.092105263157897</v>
      </c>
      <c r="J101" s="52"/>
      <c r="K101" s="52"/>
      <c r="L101" s="52"/>
      <c r="M101" s="5">
        <f t="shared" si="41"/>
        <v>0</v>
      </c>
      <c r="N101" s="52">
        <v>0</v>
      </c>
      <c r="O101" s="52"/>
      <c r="P101" s="52"/>
      <c r="Q101" s="52"/>
      <c r="R101" s="52"/>
      <c r="T101" s="63">
        <f t="shared" si="48"/>
        <v>23.092105263157897</v>
      </c>
      <c r="U101" s="64">
        <f t="shared" si="49"/>
        <v>126</v>
      </c>
      <c r="V101" s="137" t="b">
        <f t="shared" si="50"/>
        <v>1</v>
      </c>
      <c r="W101" s="137" t="b">
        <f t="shared" si="51"/>
        <v>1</v>
      </c>
      <c r="X101" s="137" t="b">
        <f t="shared" si="52"/>
        <v>0</v>
      </c>
      <c r="Y101" s="137" t="b">
        <f t="shared" si="53"/>
        <v>1</v>
      </c>
    </row>
    <row r="102" spans="1:25" x14ac:dyDescent="0.25">
      <c r="A102" s="105" t="s">
        <v>280</v>
      </c>
      <c r="B102" s="6" t="s">
        <v>55</v>
      </c>
      <c r="C102" s="72">
        <v>187.5291</v>
      </c>
      <c r="D102" s="52">
        <v>51</v>
      </c>
      <c r="E102" s="52">
        <v>165</v>
      </c>
      <c r="F102" s="52">
        <v>238</v>
      </c>
      <c r="G102" s="4">
        <f t="shared" si="38"/>
        <v>0.27195779215065824</v>
      </c>
      <c r="H102" s="4">
        <f t="shared" si="39"/>
        <v>0.87986344519330595</v>
      </c>
      <c r="I102" s="4">
        <f t="shared" si="40"/>
        <v>1.2691363633697383</v>
      </c>
      <c r="J102" s="52"/>
      <c r="K102" s="52"/>
      <c r="L102" s="52"/>
      <c r="M102" s="5">
        <f t="shared" si="41"/>
        <v>4.6218487394957988</v>
      </c>
      <c r="N102" s="52">
        <v>11</v>
      </c>
      <c r="O102" s="52"/>
      <c r="P102" s="52">
        <v>2</v>
      </c>
      <c r="Q102" s="52">
        <v>4</v>
      </c>
      <c r="R102" s="52">
        <v>5</v>
      </c>
      <c r="T102" s="63">
        <f t="shared" si="48"/>
        <v>1.2691363633697383</v>
      </c>
      <c r="U102" s="64">
        <f t="shared" si="49"/>
        <v>11</v>
      </c>
      <c r="V102" s="137" t="b">
        <f t="shared" si="50"/>
        <v>1</v>
      </c>
      <c r="W102" s="137" t="b">
        <f t="shared" si="51"/>
        <v>1</v>
      </c>
      <c r="X102" s="137" t="b">
        <f t="shared" si="52"/>
        <v>1</v>
      </c>
      <c r="Y102" s="137" t="b">
        <f t="shared" si="53"/>
        <v>1</v>
      </c>
    </row>
    <row r="103" spans="1:25" x14ac:dyDescent="0.25">
      <c r="A103" s="105" t="s">
        <v>324</v>
      </c>
      <c r="B103" s="6" t="s">
        <v>53</v>
      </c>
      <c r="C103" s="72">
        <v>17.209</v>
      </c>
      <c r="D103" s="52">
        <v>1</v>
      </c>
      <c r="E103" s="52">
        <v>8</v>
      </c>
      <c r="F103" s="52">
        <v>15</v>
      </c>
      <c r="G103" s="4">
        <f t="shared" si="38"/>
        <v>5.810912894415713E-2</v>
      </c>
      <c r="H103" s="4">
        <f t="shared" si="39"/>
        <v>0.46487303155325704</v>
      </c>
      <c r="I103" s="4">
        <f t="shared" si="40"/>
        <v>0.87163693416235688</v>
      </c>
      <c r="J103" s="52"/>
      <c r="K103" s="52"/>
      <c r="L103" s="52"/>
      <c r="M103" s="5">
        <f t="shared" si="41"/>
        <v>0</v>
      </c>
      <c r="N103" s="52">
        <v>0</v>
      </c>
      <c r="O103" s="52"/>
      <c r="P103" s="52"/>
      <c r="Q103" s="52"/>
      <c r="R103" s="52"/>
      <c r="T103" s="63">
        <f t="shared" si="48"/>
        <v>0.87163693416235688</v>
      </c>
      <c r="U103" s="64">
        <f t="shared" si="49"/>
        <v>0</v>
      </c>
      <c r="V103" s="137" t="b">
        <f t="shared" si="50"/>
        <v>1</v>
      </c>
      <c r="W103" s="137" t="b">
        <f t="shared" si="51"/>
        <v>1</v>
      </c>
      <c r="X103" s="137" t="b">
        <f t="shared" si="52"/>
        <v>0</v>
      </c>
      <c r="Y103" s="137" t="b">
        <f t="shared" si="53"/>
        <v>1</v>
      </c>
    </row>
    <row r="104" spans="1:25" x14ac:dyDescent="0.25">
      <c r="A104" s="105" t="s">
        <v>325</v>
      </c>
      <c r="B104" s="6" t="s">
        <v>193</v>
      </c>
      <c r="C104" s="72">
        <v>43.073999999999998</v>
      </c>
      <c r="D104" s="52">
        <v>0</v>
      </c>
      <c r="E104" s="52"/>
      <c r="F104" s="52">
        <v>268</v>
      </c>
      <c r="G104" s="4">
        <f t="shared" si="38"/>
        <v>0</v>
      </c>
      <c r="H104" s="4">
        <f t="shared" si="39"/>
        <v>0</v>
      </c>
      <c r="I104" s="4">
        <f t="shared" si="40"/>
        <v>6.2218507684450017</v>
      </c>
      <c r="J104" s="52"/>
      <c r="K104" s="52"/>
      <c r="L104" s="52"/>
      <c r="M104" s="5">
        <f t="shared" si="41"/>
        <v>9.3283582089552244</v>
      </c>
      <c r="N104" s="52">
        <v>25</v>
      </c>
      <c r="O104" s="52"/>
      <c r="P104" s="52">
        <v>6</v>
      </c>
      <c r="Q104" s="52">
        <v>7</v>
      </c>
      <c r="R104" s="52">
        <v>12</v>
      </c>
      <c r="T104" s="63">
        <f t="shared" si="48"/>
        <v>6.2218507684450017</v>
      </c>
      <c r="U104" s="64">
        <f t="shared" si="49"/>
        <v>26</v>
      </c>
      <c r="V104" s="137" t="b">
        <f t="shared" si="50"/>
        <v>1</v>
      </c>
      <c r="W104" s="137" t="b">
        <f t="shared" si="51"/>
        <v>1</v>
      </c>
      <c r="X104" s="137" t="b">
        <f t="shared" si="52"/>
        <v>1</v>
      </c>
      <c r="Y104" s="137" t="b">
        <f t="shared" si="53"/>
        <v>1</v>
      </c>
    </row>
    <row r="105" spans="1:25" ht="47.25" hidden="1" x14ac:dyDescent="0.25">
      <c r="A105" s="105" t="s">
        <v>194</v>
      </c>
      <c r="B105" s="19" t="s">
        <v>195</v>
      </c>
      <c r="C105" s="91">
        <f>SUM(C106:C107)</f>
        <v>42.088999999999999</v>
      </c>
      <c r="D105" s="52"/>
      <c r="E105" s="52"/>
      <c r="F105" s="92">
        <f>F106+F107</f>
        <v>270</v>
      </c>
      <c r="G105" s="4">
        <f t="shared" si="38"/>
        <v>0</v>
      </c>
      <c r="H105" s="4">
        <f t="shared" si="39"/>
        <v>0</v>
      </c>
      <c r="I105" s="4">
        <f t="shared" si="40"/>
        <v>6.4149777851695218</v>
      </c>
      <c r="J105" s="52"/>
      <c r="K105" s="52"/>
      <c r="L105" s="52"/>
      <c r="M105" s="5">
        <f t="shared" si="41"/>
        <v>0</v>
      </c>
      <c r="N105" s="52"/>
      <c r="O105" s="52"/>
      <c r="P105" s="52"/>
      <c r="Q105" s="52"/>
      <c r="R105" s="52"/>
      <c r="T105" s="63">
        <f t="shared" si="48"/>
        <v>6.4149777851695218</v>
      </c>
      <c r="U105" s="64">
        <f t="shared" si="49"/>
        <v>27</v>
      </c>
      <c r="V105" s="137" t="b">
        <f t="shared" si="50"/>
        <v>1</v>
      </c>
      <c r="W105" s="137" t="b">
        <f t="shared" si="51"/>
        <v>1</v>
      </c>
      <c r="X105" s="137" t="b">
        <f t="shared" si="52"/>
        <v>0</v>
      </c>
      <c r="Y105" s="137" t="b">
        <f t="shared" si="53"/>
        <v>1</v>
      </c>
    </row>
    <row r="106" spans="1:25" x14ac:dyDescent="0.25">
      <c r="A106" s="105" t="s">
        <v>326</v>
      </c>
      <c r="B106" s="6" t="s">
        <v>196</v>
      </c>
      <c r="C106" s="72">
        <v>31.93</v>
      </c>
      <c r="D106" s="52">
        <v>205</v>
      </c>
      <c r="E106" s="52">
        <v>205</v>
      </c>
      <c r="F106" s="52">
        <v>207</v>
      </c>
      <c r="G106" s="4">
        <f t="shared" si="38"/>
        <v>6.420294393986846</v>
      </c>
      <c r="H106" s="4">
        <f t="shared" si="39"/>
        <v>6.420294393986846</v>
      </c>
      <c r="I106" s="4">
        <f t="shared" si="40"/>
        <v>6.482931412464767</v>
      </c>
      <c r="J106" s="52"/>
      <c r="K106" s="52"/>
      <c r="L106" s="52"/>
      <c r="M106" s="5">
        <f t="shared" si="41"/>
        <v>9.6618357487922708</v>
      </c>
      <c r="N106" s="1">
        <v>20</v>
      </c>
      <c r="O106" s="1"/>
      <c r="P106" s="1">
        <v>1</v>
      </c>
      <c r="Q106" s="1">
        <v>10</v>
      </c>
      <c r="R106" s="1">
        <v>9</v>
      </c>
      <c r="T106" s="63">
        <f t="shared" si="48"/>
        <v>6.482931412464767</v>
      </c>
      <c r="U106" s="64">
        <f t="shared" si="49"/>
        <v>20</v>
      </c>
      <c r="V106" s="137" t="b">
        <f t="shared" si="50"/>
        <v>1</v>
      </c>
      <c r="W106" s="137" t="b">
        <f t="shared" si="51"/>
        <v>1</v>
      </c>
      <c r="X106" s="137" t="b">
        <f t="shared" si="52"/>
        <v>1</v>
      </c>
      <c r="Y106" s="137" t="b">
        <f t="shared" si="53"/>
        <v>1</v>
      </c>
    </row>
    <row r="107" spans="1:25" x14ac:dyDescent="0.25">
      <c r="A107" s="105" t="s">
        <v>323</v>
      </c>
      <c r="B107" s="6" t="s">
        <v>54</v>
      </c>
      <c r="C107" s="72">
        <v>10.159000000000001</v>
      </c>
      <c r="D107" s="52">
        <v>65</v>
      </c>
      <c r="E107" s="52">
        <v>70</v>
      </c>
      <c r="F107" s="52">
        <v>63</v>
      </c>
      <c r="G107" s="4">
        <f t="shared" si="38"/>
        <v>6.3982675460183085</v>
      </c>
      <c r="H107" s="4">
        <f t="shared" si="39"/>
        <v>6.8904419726351014</v>
      </c>
      <c r="I107" s="4">
        <f t="shared" si="40"/>
        <v>6.201397775371591</v>
      </c>
      <c r="J107" s="52"/>
      <c r="K107" s="52"/>
      <c r="L107" s="52"/>
      <c r="M107" s="5">
        <f t="shared" si="41"/>
        <v>7.9365079365079358</v>
      </c>
      <c r="N107" s="52">
        <v>5</v>
      </c>
      <c r="O107" s="52"/>
      <c r="P107" s="52">
        <v>0</v>
      </c>
      <c r="Q107" s="52">
        <v>3</v>
      </c>
      <c r="R107" s="52">
        <v>2</v>
      </c>
      <c r="T107" s="63">
        <f t="shared" si="48"/>
        <v>6.201397775371591</v>
      </c>
      <c r="U107" s="64">
        <f t="shared" si="49"/>
        <v>6</v>
      </c>
      <c r="V107" s="137" t="b">
        <f t="shared" si="50"/>
        <v>1</v>
      </c>
      <c r="W107" s="137" t="b">
        <f t="shared" si="51"/>
        <v>1</v>
      </c>
      <c r="X107" s="137" t="b">
        <f t="shared" si="52"/>
        <v>1</v>
      </c>
      <c r="Y107" s="137" t="b">
        <f t="shared" si="53"/>
        <v>1</v>
      </c>
    </row>
    <row r="108" spans="1:25" s="117" customFormat="1" x14ac:dyDescent="0.25">
      <c r="A108" s="71">
        <v>12</v>
      </c>
      <c r="B108" s="33" t="s">
        <v>56</v>
      </c>
      <c r="C108" s="97">
        <f>C109</f>
        <v>160.155</v>
      </c>
      <c r="D108" s="47">
        <v>0</v>
      </c>
      <c r="E108" s="47">
        <v>15</v>
      </c>
      <c r="F108" s="47">
        <f>F109</f>
        <v>15</v>
      </c>
      <c r="G108" s="130">
        <f t="shared" si="38"/>
        <v>0</v>
      </c>
      <c r="H108" s="130">
        <f t="shared" si="39"/>
        <v>9.3659267584527486E-2</v>
      </c>
      <c r="I108" s="130">
        <f t="shared" si="40"/>
        <v>9.3659267584527486E-2</v>
      </c>
      <c r="J108" s="47"/>
      <c r="K108" s="47"/>
      <c r="L108" s="47"/>
      <c r="M108" s="116"/>
      <c r="N108" s="47"/>
      <c r="O108" s="47"/>
      <c r="P108" s="47"/>
      <c r="Q108" s="47"/>
      <c r="R108" s="47"/>
      <c r="T108" s="118"/>
      <c r="U108" s="119"/>
      <c r="V108" s="119"/>
      <c r="W108" s="119"/>
      <c r="X108" s="119"/>
      <c r="Y108" s="119"/>
    </row>
    <row r="109" spans="1:25" ht="47.25" hidden="1" x14ac:dyDescent="0.25">
      <c r="A109" s="71"/>
      <c r="B109" s="19" t="s">
        <v>197</v>
      </c>
      <c r="C109" s="91">
        <f>C110+C111</f>
        <v>160.155</v>
      </c>
      <c r="D109" s="52"/>
      <c r="E109" s="52"/>
      <c r="F109" s="92">
        <f>F110+F111</f>
        <v>15</v>
      </c>
      <c r="G109" s="4">
        <f t="shared" si="38"/>
        <v>0</v>
      </c>
      <c r="H109" s="4">
        <f t="shared" si="39"/>
        <v>0</v>
      </c>
      <c r="I109" s="4">
        <f t="shared" si="40"/>
        <v>9.3659267584527486E-2</v>
      </c>
      <c r="J109" s="52"/>
      <c r="K109" s="52"/>
      <c r="L109" s="52"/>
      <c r="M109" s="5">
        <f t="shared" si="41"/>
        <v>0</v>
      </c>
      <c r="N109" s="52"/>
      <c r="O109" s="52"/>
      <c r="P109" s="52"/>
      <c r="Q109" s="52"/>
      <c r="R109" s="52"/>
      <c r="T109" s="63">
        <f>F109/C109</f>
        <v>9.3659267584527486E-2</v>
      </c>
      <c r="U109" s="64">
        <f>INT(F109*IF(T109&lt;1,0.03,IF(T109&lt;2,0.05,IF(T109&lt;4,0.07,IF(T109&lt;6,0.08,IF(T109&lt;8,0.1,IF(T109&lt;10,0.12,IF(T109&lt;12,0.15,0.18))))))))</f>
        <v>0</v>
      </c>
      <c r="V109" s="137" t="b">
        <f>IF(F109&lt;E109,N109&lt;U109,N109&lt;=U109)</f>
        <v>1</v>
      </c>
      <c r="W109" s="137" t="b">
        <f>P109&lt;=N109*0.25</f>
        <v>1</v>
      </c>
      <c r="X109" s="137" t="b">
        <f>R109&lt;N109*0.5</f>
        <v>0</v>
      </c>
      <c r="Y109" s="137" t="b">
        <f>N109=P109+Q109+R109</f>
        <v>1</v>
      </c>
    </row>
    <row r="110" spans="1:25" x14ac:dyDescent="0.25">
      <c r="A110" s="105" t="s">
        <v>327</v>
      </c>
      <c r="B110" s="6" t="s">
        <v>58</v>
      </c>
      <c r="C110" s="72">
        <v>34.854999999999997</v>
      </c>
      <c r="D110" s="52">
        <v>0</v>
      </c>
      <c r="E110" s="52">
        <v>0</v>
      </c>
      <c r="F110" s="1">
        <v>0</v>
      </c>
      <c r="G110" s="4">
        <f t="shared" si="38"/>
        <v>0</v>
      </c>
      <c r="H110" s="4">
        <f t="shared" si="39"/>
        <v>0</v>
      </c>
      <c r="I110" s="4">
        <f t="shared" si="40"/>
        <v>0</v>
      </c>
      <c r="J110" s="52"/>
      <c r="K110" s="52"/>
      <c r="L110" s="52"/>
      <c r="M110" s="5">
        <v>0</v>
      </c>
      <c r="N110" s="52">
        <v>0</v>
      </c>
      <c r="O110" s="52"/>
      <c r="P110" s="52"/>
      <c r="Q110" s="52"/>
      <c r="R110" s="52"/>
      <c r="T110" s="63">
        <f>F110/C110</f>
        <v>0</v>
      </c>
      <c r="U110" s="64">
        <f>INT(F110*IF(T110&lt;1,0.03,IF(T110&lt;2,0.05,IF(T110&lt;4,0.07,IF(T110&lt;6,0.08,IF(T110&lt;8,0.1,IF(T110&lt;10,0.12,IF(T110&lt;12,0.15,0.18))))))))</f>
        <v>0</v>
      </c>
      <c r="V110" s="137" t="b">
        <f>IF(F110&lt;E110,N110&lt;U110,N110&lt;=U110)</f>
        <v>1</v>
      </c>
      <c r="W110" s="137" t="b">
        <f>P110&lt;=N110*0.25</f>
        <v>1</v>
      </c>
      <c r="X110" s="137" t="b">
        <f>R110&lt;N110*0.5</f>
        <v>0</v>
      </c>
      <c r="Y110" s="137" t="b">
        <f>N110=P110+Q110+R110</f>
        <v>1</v>
      </c>
    </row>
    <row r="111" spans="1:25" x14ac:dyDescent="0.25">
      <c r="A111" s="105" t="s">
        <v>328</v>
      </c>
      <c r="B111" s="6" t="s">
        <v>57</v>
      </c>
      <c r="C111" s="72">
        <v>125.3</v>
      </c>
      <c r="D111" s="52">
        <v>0</v>
      </c>
      <c r="E111" s="52">
        <v>15</v>
      </c>
      <c r="F111" s="1">
        <v>15</v>
      </c>
      <c r="G111" s="4">
        <f t="shared" si="38"/>
        <v>0</v>
      </c>
      <c r="H111" s="4">
        <f t="shared" si="39"/>
        <v>0.11971268954509179</v>
      </c>
      <c r="I111" s="4">
        <f t="shared" si="40"/>
        <v>0.11971268954509179</v>
      </c>
      <c r="J111" s="52"/>
      <c r="K111" s="52"/>
      <c r="L111" s="52"/>
      <c r="M111" s="5">
        <f t="shared" si="41"/>
        <v>0</v>
      </c>
      <c r="N111" s="52">
        <v>0</v>
      </c>
      <c r="O111" s="52"/>
      <c r="P111" s="52"/>
      <c r="Q111" s="52"/>
      <c r="R111" s="52"/>
      <c r="T111" s="63">
        <f>F111/C111</f>
        <v>0.11971268954509179</v>
      </c>
      <c r="U111" s="64">
        <f>INT(F111*IF(T111&lt;1,0.03,IF(T111&lt;2,0.05,IF(T111&lt;4,0.07,IF(T111&lt;6,0.08,IF(T111&lt;8,0.1,IF(T111&lt;10,0.12,IF(T111&lt;12,0.15,0.18))))))))</f>
        <v>0</v>
      </c>
      <c r="V111" s="137" t="b">
        <f>IF(F111&lt;E111,N111&lt;U111,N111&lt;=U111)</f>
        <v>1</v>
      </c>
      <c r="W111" s="137" t="b">
        <f>P111&lt;=N111*0.25</f>
        <v>1</v>
      </c>
      <c r="X111" s="137" t="b">
        <f>R111&lt;N111*0.5</f>
        <v>0</v>
      </c>
      <c r="Y111" s="137" t="b">
        <f>N111=P111+Q111+R111</f>
        <v>1</v>
      </c>
    </row>
    <row r="112" spans="1:25" s="117" customFormat="1" x14ac:dyDescent="0.25">
      <c r="A112" s="71">
        <v>13</v>
      </c>
      <c r="B112" s="33" t="s">
        <v>59</v>
      </c>
      <c r="C112" s="97">
        <f>C113</f>
        <v>242.233</v>
      </c>
      <c r="D112" s="47">
        <v>297</v>
      </c>
      <c r="E112" s="47">
        <v>340</v>
      </c>
      <c r="F112" s="47">
        <f>F113</f>
        <v>396</v>
      </c>
      <c r="G112" s="130">
        <f t="shared" si="38"/>
        <v>1.2260922335107107</v>
      </c>
      <c r="H112" s="130">
        <f t="shared" si="39"/>
        <v>1.4036072706856622</v>
      </c>
      <c r="I112" s="130">
        <f t="shared" si="40"/>
        <v>1.6347896446809476</v>
      </c>
      <c r="J112" s="47"/>
      <c r="K112" s="47"/>
      <c r="L112" s="47"/>
      <c r="M112" s="116"/>
      <c r="N112" s="47"/>
      <c r="O112" s="47"/>
      <c r="P112" s="47"/>
      <c r="Q112" s="47"/>
      <c r="R112" s="47"/>
      <c r="T112" s="118"/>
      <c r="U112" s="119"/>
      <c r="V112" s="119"/>
      <c r="W112" s="119"/>
      <c r="X112" s="119"/>
      <c r="Y112" s="119"/>
    </row>
    <row r="113" spans="1:25" ht="47.25" hidden="1" x14ac:dyDescent="0.25">
      <c r="A113" s="71" t="s">
        <v>198</v>
      </c>
      <c r="B113" s="19" t="s">
        <v>199</v>
      </c>
      <c r="C113" s="91">
        <f>C114+C115</f>
        <v>242.233</v>
      </c>
      <c r="D113" s="52"/>
      <c r="E113" s="52"/>
      <c r="F113" s="92">
        <f>F114+F115</f>
        <v>396</v>
      </c>
      <c r="G113" s="4">
        <f t="shared" si="38"/>
        <v>0</v>
      </c>
      <c r="H113" s="4">
        <f t="shared" si="39"/>
        <v>0</v>
      </c>
      <c r="I113" s="4">
        <f t="shared" si="40"/>
        <v>1.6347896446809476</v>
      </c>
      <c r="J113" s="52"/>
      <c r="K113" s="52"/>
      <c r="L113" s="52"/>
      <c r="M113" s="5">
        <f t="shared" si="41"/>
        <v>0</v>
      </c>
      <c r="N113" s="52"/>
      <c r="O113" s="52"/>
      <c r="P113" s="52"/>
      <c r="Q113" s="52"/>
      <c r="R113" s="52"/>
      <c r="T113" s="63">
        <f>F113/C113</f>
        <v>1.6347896446809476</v>
      </c>
      <c r="U113" s="64">
        <f>INT(F113*IF(T113&lt;1,0.03,IF(T113&lt;2,0.05,IF(T113&lt;4,0.07,IF(T113&lt;6,0.08,IF(T113&lt;8,0.1,IF(T113&lt;10,0.12,IF(T113&lt;12,0.15,0.18))))))))</f>
        <v>19</v>
      </c>
      <c r="V113" s="137" t="b">
        <f>IF(F113&lt;E113,N113&lt;U113,N113&lt;=U113)</f>
        <v>1</v>
      </c>
      <c r="W113" s="137" t="b">
        <f>P113&lt;=N113*0.25</f>
        <v>1</v>
      </c>
      <c r="X113" s="137" t="b">
        <f>R113&lt;N113*0.5</f>
        <v>0</v>
      </c>
      <c r="Y113" s="137" t="b">
        <f>N113=P113+Q113+R113</f>
        <v>1</v>
      </c>
    </row>
    <row r="114" spans="1:25" x14ac:dyDescent="0.25">
      <c r="A114" s="105" t="s">
        <v>329</v>
      </c>
      <c r="B114" s="6" t="s">
        <v>61</v>
      </c>
      <c r="C114" s="72">
        <v>98.911000000000001</v>
      </c>
      <c r="D114" s="52">
        <v>52</v>
      </c>
      <c r="E114" s="52">
        <v>94</v>
      </c>
      <c r="F114" s="52">
        <v>50</v>
      </c>
      <c r="G114" s="4">
        <f t="shared" si="38"/>
        <v>0.5257251468491877</v>
      </c>
      <c r="H114" s="4">
        <f t="shared" si="39"/>
        <v>0.95034930391968531</v>
      </c>
      <c r="I114" s="4">
        <f t="shared" si="40"/>
        <v>0.50550494889344966</v>
      </c>
      <c r="J114" s="52"/>
      <c r="K114" s="52"/>
      <c r="L114" s="52"/>
      <c r="M114" s="5">
        <f t="shared" si="41"/>
        <v>0</v>
      </c>
      <c r="N114" s="52">
        <v>0</v>
      </c>
      <c r="O114" s="52"/>
      <c r="P114" s="52"/>
      <c r="Q114" s="52"/>
      <c r="R114" s="52"/>
      <c r="T114" s="63">
        <f>F114/C114</f>
        <v>0.50550494889344966</v>
      </c>
      <c r="U114" s="64">
        <f>INT(F114*IF(T114&lt;1,0.03,IF(T114&lt;2,0.05,IF(T114&lt;4,0.07,IF(T114&lt;6,0.08,IF(T114&lt;8,0.1,IF(T114&lt;10,0.12,IF(T114&lt;12,0.15,0.18))))))))</f>
        <v>1</v>
      </c>
      <c r="V114" s="137" t="b">
        <f>IF(F114&lt;E114,N114&lt;U114,N114&lt;=U114)</f>
        <v>1</v>
      </c>
      <c r="W114" s="137" t="b">
        <f>P114&lt;=N114*0.25</f>
        <v>1</v>
      </c>
      <c r="X114" s="137" t="b">
        <f>R114&lt;N114*0.5</f>
        <v>0</v>
      </c>
      <c r="Y114" s="137" t="b">
        <f>N114=P114+Q114+R114</f>
        <v>1</v>
      </c>
    </row>
    <row r="115" spans="1:25" x14ac:dyDescent="0.25">
      <c r="A115" s="105" t="s">
        <v>330</v>
      </c>
      <c r="B115" s="6" t="s">
        <v>60</v>
      </c>
      <c r="C115" s="72">
        <v>143.322</v>
      </c>
      <c r="D115" s="52">
        <v>245</v>
      </c>
      <c r="E115" s="52">
        <v>246</v>
      </c>
      <c r="F115" s="52">
        <v>346</v>
      </c>
      <c r="G115" s="4">
        <f t="shared" si="38"/>
        <v>1.7094374904062182</v>
      </c>
      <c r="H115" s="4">
        <f t="shared" si="39"/>
        <v>1.7164147862854271</v>
      </c>
      <c r="I115" s="4">
        <f t="shared" si="40"/>
        <v>2.4141443742063324</v>
      </c>
      <c r="J115" s="52"/>
      <c r="K115" s="52"/>
      <c r="L115" s="52"/>
      <c r="M115" s="5">
        <f t="shared" si="41"/>
        <v>6.9364161849710975</v>
      </c>
      <c r="N115" s="52">
        <v>24</v>
      </c>
      <c r="O115" s="52"/>
      <c r="P115" s="52">
        <v>0</v>
      </c>
      <c r="Q115" s="52">
        <v>13</v>
      </c>
      <c r="R115" s="52">
        <v>11</v>
      </c>
      <c r="T115" s="63">
        <f>F115/C115</f>
        <v>2.4141443742063324</v>
      </c>
      <c r="U115" s="64">
        <f>INT(F115*IF(T115&lt;1,0.03,IF(T115&lt;2,0.05,IF(T115&lt;4,0.07,IF(T115&lt;6,0.08,IF(T115&lt;8,0.1,IF(T115&lt;10,0.12,IF(T115&lt;12,0.15,0.18))))))))</f>
        <v>24</v>
      </c>
      <c r="V115" s="137" t="b">
        <f>IF(F115&lt;E115,N115&lt;U115,N115&lt;=U115)</f>
        <v>1</v>
      </c>
      <c r="W115" s="137" t="b">
        <f>P115&lt;=N115*0.25</f>
        <v>1</v>
      </c>
      <c r="X115" s="137" t="b">
        <f>R115&lt;N115*0.5</f>
        <v>1</v>
      </c>
      <c r="Y115" s="137" t="b">
        <f>N115=P115+Q115+R115</f>
        <v>1</v>
      </c>
    </row>
    <row r="116" spans="1:25" s="117" customFormat="1" x14ac:dyDescent="0.25">
      <c r="A116" s="71">
        <v>14</v>
      </c>
      <c r="B116" s="96" t="s">
        <v>62</v>
      </c>
      <c r="C116" s="97">
        <f>C117+C122</f>
        <v>657.37099999999998</v>
      </c>
      <c r="D116" s="47">
        <v>1577</v>
      </c>
      <c r="E116" s="47">
        <v>2050</v>
      </c>
      <c r="F116" s="47">
        <f>F117+F122</f>
        <v>2405</v>
      </c>
      <c r="G116" s="130">
        <f t="shared" si="38"/>
        <v>2.3989497559216941</v>
      </c>
      <c r="H116" s="130">
        <f t="shared" si="39"/>
        <v>3.1184825615976366</v>
      </c>
      <c r="I116" s="130">
        <f t="shared" si="40"/>
        <v>3.6585124686060078</v>
      </c>
      <c r="J116" s="47"/>
      <c r="K116" s="47"/>
      <c r="L116" s="47"/>
      <c r="M116" s="116"/>
      <c r="N116" s="47"/>
      <c r="O116" s="47"/>
      <c r="P116" s="47"/>
      <c r="Q116" s="47"/>
      <c r="R116" s="47"/>
      <c r="T116" s="118"/>
      <c r="U116" s="119"/>
      <c r="V116" s="119"/>
      <c r="W116" s="119"/>
      <c r="X116" s="119"/>
      <c r="Y116" s="119"/>
    </row>
    <row r="117" spans="1:25" ht="47.25" hidden="1" x14ac:dyDescent="0.25">
      <c r="A117" s="71" t="s">
        <v>200</v>
      </c>
      <c r="B117" s="19" t="s">
        <v>201</v>
      </c>
      <c r="C117" s="91">
        <f>C118+C119+C120+C121</f>
        <v>575.74900000000002</v>
      </c>
      <c r="D117" s="52"/>
      <c r="E117" s="52"/>
      <c r="F117" s="92">
        <f>F118+F119+F120+F121</f>
        <v>2023</v>
      </c>
      <c r="G117" s="4">
        <f t="shared" si="38"/>
        <v>0</v>
      </c>
      <c r="H117" s="4">
        <f t="shared" si="39"/>
        <v>0</v>
      </c>
      <c r="I117" s="4">
        <f t="shared" si="40"/>
        <v>3.5136839143446186</v>
      </c>
      <c r="J117" s="52"/>
      <c r="K117" s="52"/>
      <c r="L117" s="52"/>
      <c r="M117" s="5">
        <f t="shared" si="41"/>
        <v>0</v>
      </c>
      <c r="N117" s="52"/>
      <c r="O117" s="52"/>
      <c r="P117" s="52"/>
      <c r="Q117" s="52"/>
      <c r="R117" s="52"/>
      <c r="T117" s="63">
        <f t="shared" ref="T117:T123" si="54">F117/C117</f>
        <v>3.5136839143446186</v>
      </c>
      <c r="U117" s="64">
        <f t="shared" ref="U117:U123" si="55">INT(F117*IF(T117&lt;1,0.03,IF(T117&lt;2,0.05,IF(T117&lt;4,0.07,IF(T117&lt;6,0.08,IF(T117&lt;8,0.1,IF(T117&lt;10,0.12,IF(T117&lt;12,0.15,0.18))))))))</f>
        <v>141</v>
      </c>
      <c r="V117" s="137" t="b">
        <f t="shared" ref="V117:V123" si="56">IF(F117&lt;E117,N117&lt;U117,N117&lt;=U117)</f>
        <v>1</v>
      </c>
      <c r="W117" s="137" t="b">
        <f t="shared" ref="W117:W123" si="57">P117&lt;=N117*0.25</f>
        <v>1</v>
      </c>
      <c r="X117" s="137" t="b">
        <f t="shared" ref="X117:X123" si="58">R117&lt;N117*0.5</f>
        <v>0</v>
      </c>
      <c r="Y117" s="137" t="b">
        <f t="shared" ref="Y117:Y123" si="59">N117=P117+Q117+R117</f>
        <v>1</v>
      </c>
    </row>
    <row r="118" spans="1:25" x14ac:dyDescent="0.25">
      <c r="A118" s="105" t="s">
        <v>331</v>
      </c>
      <c r="B118" s="6" t="s">
        <v>202</v>
      </c>
      <c r="C118" s="72">
        <v>118.37</v>
      </c>
      <c r="D118" s="52">
        <v>236</v>
      </c>
      <c r="E118" s="52">
        <v>542</v>
      </c>
      <c r="F118" s="52">
        <v>698</v>
      </c>
      <c r="G118" s="4">
        <f t="shared" si="38"/>
        <v>1.9937484159837795</v>
      </c>
      <c r="H118" s="4">
        <f t="shared" si="39"/>
        <v>4.5788628875559683</v>
      </c>
      <c r="I118" s="4">
        <f t="shared" si="40"/>
        <v>5.8967643828672802</v>
      </c>
      <c r="J118" s="52"/>
      <c r="K118" s="52"/>
      <c r="L118" s="52"/>
      <c r="M118" s="5">
        <f t="shared" si="41"/>
        <v>0</v>
      </c>
      <c r="N118" s="52">
        <v>0</v>
      </c>
      <c r="O118" s="52"/>
      <c r="P118" s="52"/>
      <c r="Q118" s="52"/>
      <c r="R118" s="52"/>
      <c r="T118" s="63">
        <f t="shared" si="54"/>
        <v>5.8967643828672802</v>
      </c>
      <c r="U118" s="64">
        <f t="shared" si="55"/>
        <v>55</v>
      </c>
      <c r="V118" s="137" t="b">
        <f t="shared" si="56"/>
        <v>1</v>
      </c>
      <c r="W118" s="137" t="b">
        <f t="shared" si="57"/>
        <v>1</v>
      </c>
      <c r="X118" s="137" t="b">
        <f t="shared" si="58"/>
        <v>0</v>
      </c>
      <c r="Y118" s="137" t="b">
        <f t="shared" si="59"/>
        <v>1</v>
      </c>
    </row>
    <row r="119" spans="1:25" x14ac:dyDescent="0.25">
      <c r="A119" s="105" t="s">
        <v>64</v>
      </c>
      <c r="B119" s="6" t="s">
        <v>66</v>
      </c>
      <c r="C119" s="72">
        <v>305.89</v>
      </c>
      <c r="D119" s="52">
        <v>342</v>
      </c>
      <c r="E119" s="52">
        <v>550</v>
      </c>
      <c r="F119" s="52">
        <v>899</v>
      </c>
      <c r="G119" s="4">
        <f t="shared" si="38"/>
        <v>1.1180489718526267</v>
      </c>
      <c r="H119" s="4">
        <f t="shared" si="39"/>
        <v>1.7980319722776161</v>
      </c>
      <c r="I119" s="4">
        <f t="shared" si="40"/>
        <v>2.9389649874137764</v>
      </c>
      <c r="J119" s="52"/>
      <c r="K119" s="52"/>
      <c r="L119" s="52"/>
      <c r="M119" s="5">
        <f t="shared" si="41"/>
        <v>6.8965517241379306</v>
      </c>
      <c r="N119" s="52">
        <v>62</v>
      </c>
      <c r="O119" s="52"/>
      <c r="P119" s="52">
        <v>15</v>
      </c>
      <c r="Q119" s="52">
        <v>17</v>
      </c>
      <c r="R119" s="52">
        <v>30</v>
      </c>
      <c r="T119" s="63">
        <f t="shared" si="54"/>
        <v>2.9389649874137764</v>
      </c>
      <c r="U119" s="64">
        <f t="shared" si="55"/>
        <v>62</v>
      </c>
      <c r="V119" s="137" t="b">
        <f t="shared" si="56"/>
        <v>1</v>
      </c>
      <c r="W119" s="137" t="b">
        <f t="shared" si="57"/>
        <v>1</v>
      </c>
      <c r="X119" s="137" t="b">
        <f t="shared" si="58"/>
        <v>1</v>
      </c>
      <c r="Y119" s="137" t="b">
        <f t="shared" si="59"/>
        <v>1</v>
      </c>
    </row>
    <row r="120" spans="1:25" x14ac:dyDescent="0.25">
      <c r="A120" s="105" t="s">
        <v>332</v>
      </c>
      <c r="B120" s="6" t="s">
        <v>63</v>
      </c>
      <c r="C120" s="72">
        <v>53.052999999999997</v>
      </c>
      <c r="D120" s="52">
        <v>186</v>
      </c>
      <c r="E120" s="52">
        <v>186</v>
      </c>
      <c r="F120" s="52">
        <v>223</v>
      </c>
      <c r="G120" s="4">
        <f t="shared" si="38"/>
        <v>3.5059280342299211</v>
      </c>
      <c r="H120" s="4">
        <f t="shared" si="39"/>
        <v>3.5059280342299211</v>
      </c>
      <c r="I120" s="4">
        <f t="shared" si="40"/>
        <v>4.2033438259853355</v>
      </c>
      <c r="J120" s="52"/>
      <c r="K120" s="52"/>
      <c r="L120" s="52"/>
      <c r="M120" s="5">
        <f t="shared" si="41"/>
        <v>7.623318385650224</v>
      </c>
      <c r="N120" s="52">
        <v>17</v>
      </c>
      <c r="O120" s="52"/>
      <c r="P120" s="52">
        <v>1</v>
      </c>
      <c r="Q120" s="52">
        <v>8</v>
      </c>
      <c r="R120" s="52">
        <v>8</v>
      </c>
      <c r="T120" s="63">
        <f t="shared" si="54"/>
        <v>4.2033438259853355</v>
      </c>
      <c r="U120" s="64">
        <f t="shared" si="55"/>
        <v>17</v>
      </c>
      <c r="V120" s="137" t="b">
        <f t="shared" si="56"/>
        <v>1</v>
      </c>
      <c r="W120" s="137" t="b">
        <f t="shared" si="57"/>
        <v>1</v>
      </c>
      <c r="X120" s="137" t="b">
        <f t="shared" si="58"/>
        <v>1</v>
      </c>
      <c r="Y120" s="137" t="b">
        <f t="shared" si="59"/>
        <v>1</v>
      </c>
    </row>
    <row r="121" spans="1:25" x14ac:dyDescent="0.25">
      <c r="A121" s="105" t="s">
        <v>333</v>
      </c>
      <c r="B121" s="6" t="s">
        <v>65</v>
      </c>
      <c r="C121" s="72">
        <v>98.436000000000007</v>
      </c>
      <c r="D121" s="52">
        <v>275</v>
      </c>
      <c r="E121" s="52">
        <v>412</v>
      </c>
      <c r="F121" s="52">
        <v>203</v>
      </c>
      <c r="G121" s="4">
        <f t="shared" si="38"/>
        <v>2.7936933642163435</v>
      </c>
      <c r="H121" s="4">
        <f t="shared" si="39"/>
        <v>4.1854606038441213</v>
      </c>
      <c r="I121" s="4">
        <f t="shared" si="40"/>
        <v>2.0622536470397006</v>
      </c>
      <c r="J121" s="52"/>
      <c r="K121" s="52"/>
      <c r="L121" s="52"/>
      <c r="M121" s="5">
        <f t="shared" si="41"/>
        <v>1.9704433497536946</v>
      </c>
      <c r="N121" s="52">
        <v>4</v>
      </c>
      <c r="O121" s="52"/>
      <c r="P121" s="52">
        <v>1</v>
      </c>
      <c r="Q121" s="52">
        <v>3</v>
      </c>
      <c r="R121" s="52">
        <v>0</v>
      </c>
      <c r="T121" s="63">
        <f t="shared" si="54"/>
        <v>2.0622536470397006</v>
      </c>
      <c r="U121" s="64">
        <f t="shared" si="55"/>
        <v>14</v>
      </c>
      <c r="V121" s="137" t="b">
        <f t="shared" si="56"/>
        <v>1</v>
      </c>
      <c r="W121" s="137" t="b">
        <f t="shared" si="57"/>
        <v>1</v>
      </c>
      <c r="X121" s="137" t="b">
        <f t="shared" si="58"/>
        <v>1</v>
      </c>
      <c r="Y121" s="137" t="b">
        <f t="shared" si="59"/>
        <v>1</v>
      </c>
    </row>
    <row r="122" spans="1:25" ht="47.25" hidden="1" x14ac:dyDescent="0.25">
      <c r="A122" s="105" t="s">
        <v>64</v>
      </c>
      <c r="B122" s="19" t="s">
        <v>203</v>
      </c>
      <c r="C122" s="91">
        <f>C123</f>
        <v>81.622</v>
      </c>
      <c r="D122" s="52"/>
      <c r="E122" s="52"/>
      <c r="F122" s="92">
        <f>F123</f>
        <v>382</v>
      </c>
      <c r="G122" s="4">
        <f t="shared" si="38"/>
        <v>0</v>
      </c>
      <c r="H122" s="4">
        <f t="shared" si="39"/>
        <v>0</v>
      </c>
      <c r="I122" s="4">
        <f t="shared" si="40"/>
        <v>4.6801107544534561</v>
      </c>
      <c r="J122" s="52"/>
      <c r="K122" s="52"/>
      <c r="L122" s="52"/>
      <c r="M122" s="5">
        <f t="shared" si="41"/>
        <v>0</v>
      </c>
      <c r="N122" s="52"/>
      <c r="O122" s="52"/>
      <c r="P122" s="52"/>
      <c r="Q122" s="52"/>
      <c r="R122" s="52"/>
      <c r="T122" s="63">
        <f t="shared" si="54"/>
        <v>4.6801107544534561</v>
      </c>
      <c r="U122" s="64">
        <f t="shared" si="55"/>
        <v>30</v>
      </c>
      <c r="V122" s="137" t="b">
        <f t="shared" si="56"/>
        <v>1</v>
      </c>
      <c r="W122" s="137" t="b">
        <f t="shared" si="57"/>
        <v>1</v>
      </c>
      <c r="X122" s="137" t="b">
        <f t="shared" si="58"/>
        <v>0</v>
      </c>
      <c r="Y122" s="137" t="b">
        <f t="shared" si="59"/>
        <v>1</v>
      </c>
    </row>
    <row r="123" spans="1:25" x14ac:dyDescent="0.25">
      <c r="A123" s="105" t="s">
        <v>307</v>
      </c>
      <c r="B123" s="6" t="s">
        <v>131</v>
      </c>
      <c r="C123" s="72">
        <v>81.622</v>
      </c>
      <c r="D123" s="52">
        <v>538</v>
      </c>
      <c r="E123" s="52">
        <v>360</v>
      </c>
      <c r="F123" s="52">
        <v>382</v>
      </c>
      <c r="G123" s="4">
        <f t="shared" si="38"/>
        <v>6.5913601725025117</v>
      </c>
      <c r="H123" s="4">
        <f t="shared" si="39"/>
        <v>4.4105755801132052</v>
      </c>
      <c r="I123" s="4">
        <f t="shared" si="40"/>
        <v>4.6801107544534561</v>
      </c>
      <c r="J123" s="52"/>
      <c r="K123" s="52"/>
      <c r="L123" s="52"/>
      <c r="M123" s="5">
        <f t="shared" si="41"/>
        <v>5.2356020942408374</v>
      </c>
      <c r="N123" s="1">
        <v>20</v>
      </c>
      <c r="O123" s="1"/>
      <c r="P123" s="1">
        <v>0</v>
      </c>
      <c r="Q123" s="1">
        <v>17</v>
      </c>
      <c r="R123" s="1">
        <v>3</v>
      </c>
      <c r="T123" s="63">
        <f t="shared" si="54"/>
        <v>4.6801107544534561</v>
      </c>
      <c r="U123" s="64">
        <f t="shared" si="55"/>
        <v>30</v>
      </c>
      <c r="V123" s="137" t="b">
        <f t="shared" si="56"/>
        <v>1</v>
      </c>
      <c r="W123" s="137" t="b">
        <f t="shared" si="57"/>
        <v>1</v>
      </c>
      <c r="X123" s="137" t="b">
        <f t="shared" si="58"/>
        <v>1</v>
      </c>
      <c r="Y123" s="137" t="b">
        <f t="shared" si="59"/>
        <v>1</v>
      </c>
    </row>
    <row r="124" spans="1:25" s="117" customFormat="1" x14ac:dyDescent="0.25">
      <c r="A124" s="71">
        <v>15</v>
      </c>
      <c r="B124" s="96" t="s">
        <v>67</v>
      </c>
      <c r="C124" s="97">
        <f>C125+C132</f>
        <v>573.55700000000002</v>
      </c>
      <c r="D124" s="47">
        <v>3248</v>
      </c>
      <c r="E124" s="47">
        <v>4609</v>
      </c>
      <c r="F124" s="47">
        <f>F125+F132</f>
        <v>5133</v>
      </c>
      <c r="G124" s="130">
        <f t="shared" si="38"/>
        <v>5.6629070868283362</v>
      </c>
      <c r="H124" s="130">
        <f t="shared" si="39"/>
        <v>8.03581858472654</v>
      </c>
      <c r="I124" s="130">
        <f t="shared" si="40"/>
        <v>8.949415664005496</v>
      </c>
      <c r="J124" s="47"/>
      <c r="K124" s="47"/>
      <c r="L124" s="47"/>
      <c r="M124" s="116"/>
      <c r="N124" s="47"/>
      <c r="O124" s="47"/>
      <c r="P124" s="47"/>
      <c r="Q124" s="47"/>
      <c r="R124" s="47"/>
      <c r="T124" s="118"/>
      <c r="U124" s="119"/>
      <c r="V124" s="119"/>
      <c r="W124" s="119"/>
      <c r="X124" s="119"/>
      <c r="Y124" s="119"/>
    </row>
    <row r="125" spans="1:25" ht="47.25" hidden="1" x14ac:dyDescent="0.25">
      <c r="A125" s="71" t="s">
        <v>204</v>
      </c>
      <c r="B125" s="19" t="s">
        <v>205</v>
      </c>
      <c r="C125" s="91">
        <f>C126+C127+C128+C129+C130+C131</f>
        <v>480.61099999999999</v>
      </c>
      <c r="D125" s="52"/>
      <c r="E125" s="52"/>
      <c r="F125" s="92">
        <f>F126+F127+F128+F129+F130+F131</f>
        <v>3975</v>
      </c>
      <c r="G125" s="4">
        <f t="shared" si="38"/>
        <v>0</v>
      </c>
      <c r="H125" s="4">
        <f t="shared" si="39"/>
        <v>0</v>
      </c>
      <c r="I125" s="4">
        <f t="shared" si="40"/>
        <v>8.2707220600444025</v>
      </c>
      <c r="J125" s="52"/>
      <c r="K125" s="52"/>
      <c r="L125" s="52"/>
      <c r="M125" s="5">
        <f t="shared" si="41"/>
        <v>0</v>
      </c>
      <c r="N125" s="52"/>
      <c r="O125" s="52"/>
      <c r="P125" s="52"/>
      <c r="Q125" s="52"/>
      <c r="R125" s="52"/>
      <c r="T125" s="63">
        <f t="shared" ref="T125:T134" si="60">F125/C125</f>
        <v>8.2707220600444025</v>
      </c>
      <c r="U125" s="64">
        <f t="shared" ref="U125:U134" si="61">INT(F125*IF(T125&lt;1,0.03,IF(T125&lt;2,0.05,IF(T125&lt;4,0.07,IF(T125&lt;6,0.08,IF(T125&lt;8,0.1,IF(T125&lt;10,0.12,IF(T125&lt;12,0.15,0.18))))))))</f>
        <v>477</v>
      </c>
      <c r="V125" s="137" t="b">
        <f t="shared" ref="V125:V134" si="62">IF(F125&lt;E125,N125&lt;U125,N125&lt;=U125)</f>
        <v>1</v>
      </c>
      <c r="W125" s="137" t="b">
        <f t="shared" ref="W125:W134" si="63">P125&lt;=N125*0.25</f>
        <v>1</v>
      </c>
      <c r="X125" s="137" t="b">
        <f t="shared" ref="X125:X134" si="64">R125&lt;N125*0.5</f>
        <v>0</v>
      </c>
      <c r="Y125" s="137" t="b">
        <f t="shared" ref="Y125:Y134" si="65">N125=P125+Q125+R125</f>
        <v>1</v>
      </c>
    </row>
    <row r="126" spans="1:25" x14ac:dyDescent="0.25">
      <c r="A126" s="105" t="s">
        <v>334</v>
      </c>
      <c r="B126" s="6" t="s">
        <v>206</v>
      </c>
      <c r="C126" s="72">
        <v>71.11</v>
      </c>
      <c r="D126" s="52">
        <v>157</v>
      </c>
      <c r="E126" s="52">
        <v>347</v>
      </c>
      <c r="F126" s="52">
        <v>938</v>
      </c>
      <c r="G126" s="4">
        <f t="shared" si="38"/>
        <v>2.2078469976093378</v>
      </c>
      <c r="H126" s="4">
        <f t="shared" si="39"/>
        <v>4.8797637463085364</v>
      </c>
      <c r="I126" s="4">
        <f t="shared" si="40"/>
        <v>13.190831106736043</v>
      </c>
      <c r="J126" s="52"/>
      <c r="K126" s="52"/>
      <c r="L126" s="52"/>
      <c r="M126" s="5">
        <f t="shared" si="41"/>
        <v>0</v>
      </c>
      <c r="N126" s="52">
        <v>0</v>
      </c>
      <c r="O126" s="52"/>
      <c r="P126" s="52"/>
      <c r="Q126" s="52"/>
      <c r="R126" s="52"/>
      <c r="T126" s="63">
        <f t="shared" si="60"/>
        <v>13.190831106736043</v>
      </c>
      <c r="U126" s="64">
        <f t="shared" si="61"/>
        <v>168</v>
      </c>
      <c r="V126" s="137" t="b">
        <f t="shared" si="62"/>
        <v>1</v>
      </c>
      <c r="W126" s="137" t="b">
        <f t="shared" si="63"/>
        <v>1</v>
      </c>
      <c r="X126" s="137" t="b">
        <f t="shared" si="64"/>
        <v>0</v>
      </c>
      <c r="Y126" s="137" t="b">
        <f t="shared" si="65"/>
        <v>1</v>
      </c>
    </row>
    <row r="127" spans="1:25" x14ac:dyDescent="0.25">
      <c r="A127" s="105" t="s">
        <v>336</v>
      </c>
      <c r="B127" s="6" t="s">
        <v>73</v>
      </c>
      <c r="C127" s="72">
        <v>164.25200000000001</v>
      </c>
      <c r="D127" s="52">
        <v>279</v>
      </c>
      <c r="E127" s="52">
        <v>714</v>
      </c>
      <c r="F127" s="52">
        <v>411</v>
      </c>
      <c r="G127" s="4">
        <f t="shared" si="38"/>
        <v>1.698609453766164</v>
      </c>
      <c r="H127" s="4">
        <f t="shared" si="39"/>
        <v>4.3469790322187851</v>
      </c>
      <c r="I127" s="4">
        <f t="shared" si="40"/>
        <v>2.5022526361931665</v>
      </c>
      <c r="J127" s="52"/>
      <c r="K127" s="52"/>
      <c r="L127" s="52"/>
      <c r="M127" s="5">
        <f t="shared" si="41"/>
        <v>6.5693430656934311</v>
      </c>
      <c r="N127" s="52">
        <v>27</v>
      </c>
      <c r="O127" s="52"/>
      <c r="P127" s="52">
        <v>6</v>
      </c>
      <c r="Q127" s="52">
        <v>8</v>
      </c>
      <c r="R127" s="52">
        <v>13</v>
      </c>
      <c r="T127" s="63">
        <f t="shared" si="60"/>
        <v>2.5022526361931665</v>
      </c>
      <c r="U127" s="64">
        <f t="shared" si="61"/>
        <v>28</v>
      </c>
      <c r="V127" s="137" t="b">
        <f t="shared" si="62"/>
        <v>1</v>
      </c>
      <c r="W127" s="137" t="b">
        <f t="shared" si="63"/>
        <v>1</v>
      </c>
      <c r="X127" s="137" t="b">
        <f t="shared" si="64"/>
        <v>1</v>
      </c>
      <c r="Y127" s="137" t="b">
        <f t="shared" si="65"/>
        <v>1</v>
      </c>
    </row>
    <row r="128" spans="1:25" x14ac:dyDescent="0.25">
      <c r="A128" s="105" t="s">
        <v>339</v>
      </c>
      <c r="B128" s="6" t="s">
        <v>68</v>
      </c>
      <c r="C128" s="72">
        <v>68.072000000000003</v>
      </c>
      <c r="D128" s="52">
        <v>341</v>
      </c>
      <c r="E128" s="52">
        <v>323</v>
      </c>
      <c r="F128" s="52">
        <v>341</v>
      </c>
      <c r="G128" s="4">
        <f t="shared" si="38"/>
        <v>5.0094018098483959</v>
      </c>
      <c r="H128" s="4">
        <f t="shared" si="39"/>
        <v>4.7449759078622629</v>
      </c>
      <c r="I128" s="4">
        <f t="shared" si="40"/>
        <v>5.0094018098483959</v>
      </c>
      <c r="J128" s="52"/>
      <c r="K128" s="52"/>
      <c r="L128" s="52"/>
      <c r="M128" s="5">
        <f t="shared" si="41"/>
        <v>7.9178885630498534</v>
      </c>
      <c r="N128" s="52">
        <v>27</v>
      </c>
      <c r="O128" s="52"/>
      <c r="P128" s="52">
        <v>1</v>
      </c>
      <c r="Q128" s="52">
        <v>13</v>
      </c>
      <c r="R128" s="52">
        <v>13</v>
      </c>
      <c r="T128" s="63">
        <f t="shared" si="60"/>
        <v>5.0094018098483959</v>
      </c>
      <c r="U128" s="64">
        <f t="shared" si="61"/>
        <v>27</v>
      </c>
      <c r="V128" s="137" t="b">
        <f t="shared" si="62"/>
        <v>1</v>
      </c>
      <c r="W128" s="137" t="b">
        <f t="shared" si="63"/>
        <v>1</v>
      </c>
      <c r="X128" s="137" t="b">
        <f t="shared" si="64"/>
        <v>1</v>
      </c>
      <c r="Y128" s="137" t="b">
        <f t="shared" si="65"/>
        <v>1</v>
      </c>
    </row>
    <row r="129" spans="1:25" x14ac:dyDescent="0.25">
      <c r="A129" s="105" t="s">
        <v>341</v>
      </c>
      <c r="B129" s="6" t="s">
        <v>70</v>
      </c>
      <c r="C129" s="72">
        <v>87.909000000000006</v>
      </c>
      <c r="D129" s="52">
        <v>735</v>
      </c>
      <c r="E129" s="52">
        <v>1136</v>
      </c>
      <c r="F129" s="52">
        <v>1303</v>
      </c>
      <c r="G129" s="4">
        <f t="shared" si="38"/>
        <v>8.360918677268538</v>
      </c>
      <c r="H129" s="4">
        <f t="shared" si="39"/>
        <v>12.922453901193279</v>
      </c>
      <c r="I129" s="4">
        <f t="shared" si="40"/>
        <v>14.822145627865178</v>
      </c>
      <c r="J129" s="52"/>
      <c r="K129" s="52"/>
      <c r="L129" s="52"/>
      <c r="M129" s="5">
        <f t="shared" si="41"/>
        <v>17.958557175748275</v>
      </c>
      <c r="N129" s="52">
        <v>234</v>
      </c>
      <c r="O129" s="52"/>
      <c r="P129" s="52">
        <v>34</v>
      </c>
      <c r="Q129" s="52">
        <v>150</v>
      </c>
      <c r="R129" s="52">
        <v>50</v>
      </c>
      <c r="T129" s="63">
        <f t="shared" si="60"/>
        <v>14.822145627865178</v>
      </c>
      <c r="U129" s="64">
        <f t="shared" si="61"/>
        <v>234</v>
      </c>
      <c r="V129" s="137" t="b">
        <f t="shared" si="62"/>
        <v>1</v>
      </c>
      <c r="W129" s="137" t="b">
        <f t="shared" si="63"/>
        <v>1</v>
      </c>
      <c r="X129" s="137" t="b">
        <f t="shared" si="64"/>
        <v>1</v>
      </c>
      <c r="Y129" s="137" t="b">
        <f t="shared" si="65"/>
        <v>1</v>
      </c>
    </row>
    <row r="130" spans="1:25" x14ac:dyDescent="0.25">
      <c r="A130" s="105" t="s">
        <v>308</v>
      </c>
      <c r="B130" s="6" t="s">
        <v>72</v>
      </c>
      <c r="C130" s="72">
        <v>44.692999999999998</v>
      </c>
      <c r="D130" s="52">
        <v>241</v>
      </c>
      <c r="E130" s="52">
        <v>269</v>
      </c>
      <c r="F130" s="52">
        <v>300</v>
      </c>
      <c r="G130" s="4">
        <f t="shared" si="38"/>
        <v>5.3923433199829951</v>
      </c>
      <c r="H130" s="4">
        <f t="shared" si="39"/>
        <v>6.0188396393171191</v>
      </c>
      <c r="I130" s="4">
        <f t="shared" si="40"/>
        <v>6.7124605642941848</v>
      </c>
      <c r="J130" s="52"/>
      <c r="K130" s="52"/>
      <c r="L130" s="52"/>
      <c r="M130" s="5">
        <f t="shared" si="41"/>
        <v>10</v>
      </c>
      <c r="N130" s="52">
        <v>30</v>
      </c>
      <c r="O130" s="52"/>
      <c r="P130" s="52">
        <v>0</v>
      </c>
      <c r="Q130" s="52">
        <v>16</v>
      </c>
      <c r="R130" s="52">
        <v>14</v>
      </c>
      <c r="T130" s="63">
        <f t="shared" si="60"/>
        <v>6.7124605642941848</v>
      </c>
      <c r="U130" s="64">
        <f t="shared" si="61"/>
        <v>30</v>
      </c>
      <c r="V130" s="137" t="b">
        <f t="shared" si="62"/>
        <v>1</v>
      </c>
      <c r="W130" s="137" t="b">
        <f t="shared" si="63"/>
        <v>1</v>
      </c>
      <c r="X130" s="137" t="b">
        <f t="shared" si="64"/>
        <v>1</v>
      </c>
      <c r="Y130" s="137" t="b">
        <f t="shared" si="65"/>
        <v>1</v>
      </c>
    </row>
    <row r="131" spans="1:25" x14ac:dyDescent="0.25">
      <c r="A131" s="105" t="s">
        <v>337</v>
      </c>
      <c r="B131" s="6" t="s">
        <v>342</v>
      </c>
      <c r="C131" s="72">
        <v>44.575000000000003</v>
      </c>
      <c r="D131" s="52">
        <v>618</v>
      </c>
      <c r="E131" s="52">
        <v>682</v>
      </c>
      <c r="F131" s="52">
        <v>682</v>
      </c>
      <c r="G131" s="4">
        <f t="shared" si="38"/>
        <v>13.864273696017946</v>
      </c>
      <c r="H131" s="4">
        <f t="shared" si="39"/>
        <v>15.300056085249578</v>
      </c>
      <c r="I131" s="4">
        <f t="shared" si="40"/>
        <v>15.300056085249578</v>
      </c>
      <c r="J131" s="52"/>
      <c r="K131" s="52"/>
      <c r="L131" s="52"/>
      <c r="M131" s="5">
        <f t="shared" si="41"/>
        <v>12.903225806451612</v>
      </c>
      <c r="N131" s="52">
        <v>88</v>
      </c>
      <c r="O131" s="52"/>
      <c r="P131" s="52">
        <v>15</v>
      </c>
      <c r="Q131" s="52">
        <v>43</v>
      </c>
      <c r="R131" s="52">
        <v>30</v>
      </c>
      <c r="T131" s="63">
        <f t="shared" si="60"/>
        <v>15.300056085249578</v>
      </c>
      <c r="U131" s="64">
        <f t="shared" si="61"/>
        <v>122</v>
      </c>
      <c r="V131" s="137" t="b">
        <f t="shared" si="62"/>
        <v>1</v>
      </c>
      <c r="W131" s="137" t="b">
        <f t="shared" si="63"/>
        <v>1</v>
      </c>
      <c r="X131" s="137" t="b">
        <f t="shared" si="64"/>
        <v>1</v>
      </c>
      <c r="Y131" s="137" t="b">
        <f t="shared" si="65"/>
        <v>1</v>
      </c>
    </row>
    <row r="132" spans="1:25" ht="47.25" hidden="1" x14ac:dyDescent="0.25">
      <c r="A132" s="105" t="s">
        <v>208</v>
      </c>
      <c r="B132" s="19" t="s">
        <v>209</v>
      </c>
      <c r="C132" s="91">
        <f>C133+C134</f>
        <v>92.945999999999998</v>
      </c>
      <c r="D132" s="52"/>
      <c r="E132" s="52"/>
      <c r="F132" s="92">
        <f>F133+F134</f>
        <v>1158</v>
      </c>
      <c r="G132" s="4">
        <f t="shared" si="38"/>
        <v>0</v>
      </c>
      <c r="H132" s="4">
        <f t="shared" si="39"/>
        <v>0</v>
      </c>
      <c r="I132" s="4">
        <f t="shared" si="40"/>
        <v>12.458847072493706</v>
      </c>
      <c r="J132" s="52"/>
      <c r="K132" s="52"/>
      <c r="L132" s="52"/>
      <c r="M132" s="5">
        <f t="shared" si="41"/>
        <v>0</v>
      </c>
      <c r="N132" s="52"/>
      <c r="O132" s="52"/>
      <c r="P132" s="52"/>
      <c r="Q132" s="52"/>
      <c r="R132" s="52"/>
      <c r="T132" s="63">
        <f t="shared" si="60"/>
        <v>12.458847072493706</v>
      </c>
      <c r="U132" s="64">
        <f t="shared" si="61"/>
        <v>208</v>
      </c>
      <c r="V132" s="137" t="b">
        <f t="shared" si="62"/>
        <v>1</v>
      </c>
      <c r="W132" s="137" t="b">
        <f t="shared" si="63"/>
        <v>1</v>
      </c>
      <c r="X132" s="137" t="b">
        <f t="shared" si="64"/>
        <v>0</v>
      </c>
      <c r="Y132" s="137" t="b">
        <f t="shared" si="65"/>
        <v>1</v>
      </c>
    </row>
    <row r="133" spans="1:25" x14ac:dyDescent="0.25">
      <c r="A133" s="105" t="s">
        <v>340</v>
      </c>
      <c r="B133" s="6" t="s">
        <v>71</v>
      </c>
      <c r="C133" s="72">
        <v>73.84</v>
      </c>
      <c r="D133" s="52">
        <v>765</v>
      </c>
      <c r="E133" s="52">
        <v>890</v>
      </c>
      <c r="F133" s="52">
        <v>854</v>
      </c>
      <c r="G133" s="4">
        <f t="shared" si="38"/>
        <v>10.360238353196099</v>
      </c>
      <c r="H133" s="4">
        <f t="shared" si="39"/>
        <v>12.05308775731311</v>
      </c>
      <c r="I133" s="4">
        <f t="shared" si="40"/>
        <v>11.56554712892741</v>
      </c>
      <c r="J133" s="52"/>
      <c r="K133" s="52"/>
      <c r="L133" s="52"/>
      <c r="M133" s="5">
        <f t="shared" si="41"/>
        <v>12.997658079625293</v>
      </c>
      <c r="N133" s="52">
        <v>111</v>
      </c>
      <c r="O133" s="52"/>
      <c r="P133" s="52">
        <v>27</v>
      </c>
      <c r="Q133" s="52">
        <v>29</v>
      </c>
      <c r="R133" s="52">
        <v>55</v>
      </c>
      <c r="T133" s="63">
        <f t="shared" si="60"/>
        <v>11.56554712892741</v>
      </c>
      <c r="U133" s="64">
        <f t="shared" si="61"/>
        <v>128</v>
      </c>
      <c r="V133" s="137" t="b">
        <f t="shared" si="62"/>
        <v>1</v>
      </c>
      <c r="W133" s="137" t="b">
        <f t="shared" si="63"/>
        <v>1</v>
      </c>
      <c r="X133" s="137" t="b">
        <f t="shared" si="64"/>
        <v>1</v>
      </c>
      <c r="Y133" s="137" t="b">
        <f t="shared" si="65"/>
        <v>1</v>
      </c>
    </row>
    <row r="134" spans="1:25" x14ac:dyDescent="0.25">
      <c r="A134" s="105" t="s">
        <v>338</v>
      </c>
      <c r="B134" s="6" t="s">
        <v>69</v>
      </c>
      <c r="C134" s="72">
        <v>19.106000000000002</v>
      </c>
      <c r="D134" s="52">
        <v>112</v>
      </c>
      <c r="E134" s="52">
        <v>248</v>
      </c>
      <c r="F134" s="52">
        <v>304</v>
      </c>
      <c r="G134" s="4">
        <f t="shared" si="38"/>
        <v>5.8620328692557306</v>
      </c>
      <c r="H134" s="4">
        <f t="shared" si="39"/>
        <v>12.980215639066261</v>
      </c>
      <c r="I134" s="4">
        <f t="shared" si="40"/>
        <v>15.911232073694126</v>
      </c>
      <c r="J134" s="52"/>
      <c r="K134" s="52"/>
      <c r="L134" s="52"/>
      <c r="M134" s="5">
        <f t="shared" si="41"/>
        <v>17.763157894736842</v>
      </c>
      <c r="N134" s="1">
        <v>54</v>
      </c>
      <c r="O134" s="1"/>
      <c r="P134" s="1">
        <v>5</v>
      </c>
      <c r="Q134" s="1">
        <v>25</v>
      </c>
      <c r="R134" s="1">
        <v>24</v>
      </c>
      <c r="T134" s="63">
        <f t="shared" si="60"/>
        <v>15.911232073694126</v>
      </c>
      <c r="U134" s="64">
        <f t="shared" si="61"/>
        <v>54</v>
      </c>
      <c r="V134" s="137" t="b">
        <f t="shared" si="62"/>
        <v>1</v>
      </c>
      <c r="W134" s="137" t="b">
        <f t="shared" si="63"/>
        <v>1</v>
      </c>
      <c r="X134" s="137" t="b">
        <f t="shared" si="64"/>
        <v>1</v>
      </c>
      <c r="Y134" s="137" t="b">
        <f t="shared" si="65"/>
        <v>1</v>
      </c>
    </row>
    <row r="135" spans="1:25" s="117" customFormat="1" x14ac:dyDescent="0.25">
      <c r="A135" s="71">
        <v>16</v>
      </c>
      <c r="B135" s="96" t="s">
        <v>74</v>
      </c>
      <c r="C135" s="97">
        <f>C136+C140</f>
        <v>330.24900000000002</v>
      </c>
      <c r="D135" s="47">
        <v>400</v>
      </c>
      <c r="E135" s="47">
        <v>637</v>
      </c>
      <c r="F135" s="47">
        <f>F136+F140</f>
        <v>544</v>
      </c>
      <c r="G135" s="130">
        <f t="shared" si="38"/>
        <v>1.2112073011576112</v>
      </c>
      <c r="H135" s="130">
        <f t="shared" si="39"/>
        <v>1.928847627093496</v>
      </c>
      <c r="I135" s="130">
        <f t="shared" si="40"/>
        <v>1.6472419295743514</v>
      </c>
      <c r="J135" s="47"/>
      <c r="K135" s="47"/>
      <c r="L135" s="47"/>
      <c r="M135" s="116"/>
      <c r="N135" s="47"/>
      <c r="O135" s="47"/>
      <c r="P135" s="47"/>
      <c r="Q135" s="47"/>
      <c r="R135" s="47"/>
      <c r="T135" s="118"/>
      <c r="U135" s="119"/>
      <c r="V135" s="119"/>
      <c r="W135" s="119"/>
      <c r="X135" s="119"/>
      <c r="Y135" s="119"/>
    </row>
    <row r="136" spans="1:25" ht="47.25" hidden="1" x14ac:dyDescent="0.25">
      <c r="A136" s="71" t="s">
        <v>210</v>
      </c>
      <c r="B136" s="19" t="s">
        <v>211</v>
      </c>
      <c r="C136" s="91">
        <f>C137+C138+C139</f>
        <v>294.94</v>
      </c>
      <c r="D136" s="52"/>
      <c r="E136" s="52"/>
      <c r="F136" s="92">
        <f>F137+F138+F139</f>
        <v>322</v>
      </c>
      <c r="G136" s="4">
        <f t="shared" si="38"/>
        <v>0</v>
      </c>
      <c r="H136" s="4">
        <f t="shared" si="39"/>
        <v>0</v>
      </c>
      <c r="I136" s="4">
        <f t="shared" si="40"/>
        <v>1.0917474740625213</v>
      </c>
      <c r="J136" s="52"/>
      <c r="K136" s="52"/>
      <c r="L136" s="52"/>
      <c r="M136" s="5">
        <f t="shared" si="41"/>
        <v>0</v>
      </c>
      <c r="N136" s="52"/>
      <c r="O136" s="52"/>
      <c r="P136" s="52"/>
      <c r="Q136" s="52"/>
      <c r="R136" s="52"/>
      <c r="T136" s="63">
        <f>F136/C136</f>
        <v>1.0917474740625213</v>
      </c>
      <c r="U136" s="64">
        <f>INT(F136*IF(T136&lt;1,0.03,IF(T136&lt;2,0.05,IF(T136&lt;4,0.07,IF(T136&lt;6,0.08,IF(T136&lt;8,0.1,IF(T136&lt;10,0.12,IF(T136&lt;12,0.15,0.18))))))))</f>
        <v>16</v>
      </c>
      <c r="V136" s="137" t="b">
        <f>IF(F136&lt;E136,N136&lt;U136,N136&lt;=U136)</f>
        <v>1</v>
      </c>
      <c r="W136" s="137" t="b">
        <f>P136&lt;=N136*0.25</f>
        <v>1</v>
      </c>
      <c r="X136" s="137" t="b">
        <f>R136&lt;N136*0.5</f>
        <v>0</v>
      </c>
      <c r="Y136" s="137" t="b">
        <f>N136=P136+Q136+R136</f>
        <v>1</v>
      </c>
    </row>
    <row r="137" spans="1:25" x14ac:dyDescent="0.25">
      <c r="A137" s="105" t="s">
        <v>343</v>
      </c>
      <c r="B137" s="6" t="s">
        <v>212</v>
      </c>
      <c r="C137" s="72">
        <v>238.92</v>
      </c>
      <c r="D137" s="52">
        <v>198</v>
      </c>
      <c r="E137" s="52">
        <v>260</v>
      </c>
      <c r="F137" s="52">
        <v>233</v>
      </c>
      <c r="G137" s="4">
        <f t="shared" si="38"/>
        <v>0.82872928176795579</v>
      </c>
      <c r="H137" s="4">
        <f t="shared" si="39"/>
        <v>1.0882303699983258</v>
      </c>
      <c r="I137" s="4">
        <f t="shared" si="40"/>
        <v>0.97522183157542275</v>
      </c>
      <c r="J137" s="52"/>
      <c r="K137" s="52"/>
      <c r="L137" s="52"/>
      <c r="M137" s="5">
        <f t="shared" si="41"/>
        <v>2.1459227467811157</v>
      </c>
      <c r="N137" s="52">
        <v>5</v>
      </c>
      <c r="O137" s="52"/>
      <c r="P137" s="52">
        <v>1</v>
      </c>
      <c r="Q137" s="52">
        <v>2</v>
      </c>
      <c r="R137" s="52">
        <v>2</v>
      </c>
      <c r="T137" s="63">
        <f>F137/C137</f>
        <v>0.97522183157542275</v>
      </c>
      <c r="U137" s="64">
        <f>INT(F137*IF(T137&lt;1,0.03,IF(T137&lt;2,0.05,IF(T137&lt;4,0.07,IF(T137&lt;6,0.08,IF(T137&lt;8,0.1,IF(T137&lt;10,0.12,IF(T137&lt;12,0.15,0.18))))))))</f>
        <v>6</v>
      </c>
      <c r="V137" s="137" t="b">
        <f>IF(F137&lt;E137,N137&lt;U137,N137&lt;=U137)</f>
        <v>1</v>
      </c>
      <c r="W137" s="137" t="b">
        <f>P137&lt;=N137*0.25</f>
        <v>1</v>
      </c>
      <c r="X137" s="137" t="b">
        <f>R137&lt;N137*0.5</f>
        <v>1</v>
      </c>
      <c r="Y137" s="137" t="b">
        <f>N137=P137+Q137+R137</f>
        <v>1</v>
      </c>
    </row>
    <row r="138" spans="1:25" ht="31.5" x14ac:dyDescent="0.25">
      <c r="A138" s="105" t="s">
        <v>344</v>
      </c>
      <c r="B138" s="6" t="s">
        <v>147</v>
      </c>
      <c r="C138" s="72">
        <v>4.5</v>
      </c>
      <c r="D138" s="52">
        <v>0</v>
      </c>
      <c r="E138" s="52">
        <v>36</v>
      </c>
      <c r="F138" s="52">
        <v>37</v>
      </c>
      <c r="G138" s="4">
        <f t="shared" si="38"/>
        <v>0</v>
      </c>
      <c r="H138" s="4">
        <f t="shared" si="39"/>
        <v>8</v>
      </c>
      <c r="I138" s="4">
        <f t="shared" si="40"/>
        <v>8.2222222222222214</v>
      </c>
      <c r="J138" s="52"/>
      <c r="K138" s="52"/>
      <c r="L138" s="52"/>
      <c r="M138" s="5">
        <f t="shared" si="41"/>
        <v>0</v>
      </c>
      <c r="N138" s="52">
        <v>0</v>
      </c>
      <c r="O138" s="52"/>
      <c r="P138" s="52"/>
      <c r="Q138" s="52"/>
      <c r="R138" s="52"/>
      <c r="T138" s="63"/>
      <c r="U138" s="64"/>
      <c r="V138" s="137"/>
      <c r="W138" s="137"/>
      <c r="X138" s="137"/>
      <c r="Y138" s="137"/>
    </row>
    <row r="139" spans="1:25" x14ac:dyDescent="0.25">
      <c r="A139" s="105" t="s">
        <v>345</v>
      </c>
      <c r="B139" s="6" t="s">
        <v>75</v>
      </c>
      <c r="C139" s="72">
        <v>51.52</v>
      </c>
      <c r="D139" s="52">
        <v>0</v>
      </c>
      <c r="E139" s="52">
        <v>134</v>
      </c>
      <c r="F139" s="52">
        <v>52</v>
      </c>
      <c r="G139" s="4">
        <f t="shared" si="38"/>
        <v>0</v>
      </c>
      <c r="H139" s="4">
        <f t="shared" si="39"/>
        <v>2.6009316770186333</v>
      </c>
      <c r="I139" s="4">
        <f t="shared" si="40"/>
        <v>1.0093167701863353</v>
      </c>
      <c r="J139" s="52"/>
      <c r="K139" s="52"/>
      <c r="L139" s="52"/>
      <c r="M139" s="5">
        <f t="shared" si="41"/>
        <v>1.9230769230769231</v>
      </c>
      <c r="N139" s="1">
        <v>1</v>
      </c>
      <c r="O139" s="1"/>
      <c r="P139" s="1">
        <v>0</v>
      </c>
      <c r="Q139" s="1">
        <v>1</v>
      </c>
      <c r="R139" s="1">
        <v>0</v>
      </c>
      <c r="T139" s="63">
        <f>F139/C139</f>
        <v>1.0093167701863353</v>
      </c>
      <c r="U139" s="64">
        <f>INT(F139*IF(T139&lt;1,0.03,IF(T139&lt;2,0.05,IF(T139&lt;4,0.07,IF(T139&lt;6,0.08,IF(T139&lt;8,0.1,IF(T139&lt;10,0.12,IF(T139&lt;12,0.15,0.18))))))))</f>
        <v>2</v>
      </c>
      <c r="V139" s="137" t="b">
        <f>IF(F139&lt;E139,N139&lt;U139,N139&lt;=U139)</f>
        <v>1</v>
      </c>
      <c r="W139" s="137" t="b">
        <f>P139&lt;=N139*0.25</f>
        <v>1</v>
      </c>
      <c r="X139" s="137" t="b">
        <f>R139&lt;N139*0.5</f>
        <v>1</v>
      </c>
      <c r="Y139" s="137" t="b">
        <f>N139=P139+Q139+R139</f>
        <v>1</v>
      </c>
    </row>
    <row r="140" spans="1:25" ht="47.25" hidden="1" x14ac:dyDescent="0.25">
      <c r="A140" s="105"/>
      <c r="B140" s="19" t="s">
        <v>213</v>
      </c>
      <c r="C140" s="91">
        <f>C141</f>
        <v>35.308999999999997</v>
      </c>
      <c r="D140" s="52"/>
      <c r="E140" s="52"/>
      <c r="F140" s="92">
        <f>F141</f>
        <v>222</v>
      </c>
      <c r="G140" s="4">
        <f t="shared" si="38"/>
        <v>0</v>
      </c>
      <c r="H140" s="4">
        <f t="shared" si="39"/>
        <v>0</v>
      </c>
      <c r="I140" s="4">
        <f t="shared" si="40"/>
        <v>6.2873488345747548</v>
      </c>
      <c r="J140" s="52"/>
      <c r="K140" s="52"/>
      <c r="L140" s="52"/>
      <c r="M140" s="5">
        <f t="shared" si="41"/>
        <v>0</v>
      </c>
      <c r="N140" s="52"/>
      <c r="O140" s="52"/>
      <c r="P140" s="52"/>
      <c r="Q140" s="52"/>
      <c r="R140" s="52"/>
      <c r="T140" s="63">
        <f>F140/C140</f>
        <v>6.2873488345747548</v>
      </c>
      <c r="U140" s="64">
        <f>INT(F140*IF(T140&lt;1,0.03,IF(T140&lt;2,0.05,IF(T140&lt;4,0.07,IF(T140&lt;6,0.08,IF(T140&lt;8,0.1,IF(T140&lt;10,0.12,IF(T140&lt;12,0.15,0.18))))))))</f>
        <v>22</v>
      </c>
      <c r="V140" s="137" t="b">
        <f>IF(F140&lt;E140,N140&lt;U140,N140&lt;=U140)</f>
        <v>1</v>
      </c>
      <c r="W140" s="137" t="b">
        <f>P140&lt;=N140*0.25</f>
        <v>1</v>
      </c>
      <c r="X140" s="137" t="b">
        <f>R140&lt;N140*0.5</f>
        <v>0</v>
      </c>
      <c r="Y140" s="137" t="b">
        <f>N140=P140+Q140+R140</f>
        <v>1</v>
      </c>
    </row>
    <row r="141" spans="1:25" x14ac:dyDescent="0.25">
      <c r="A141" s="105" t="s">
        <v>346</v>
      </c>
      <c r="B141" s="6" t="s">
        <v>76</v>
      </c>
      <c r="C141" s="72">
        <v>35.308999999999997</v>
      </c>
      <c r="D141" s="52">
        <v>202</v>
      </c>
      <c r="E141" s="52">
        <v>207</v>
      </c>
      <c r="F141" s="52">
        <v>222</v>
      </c>
      <c r="G141" s="4">
        <f t="shared" ref="G141:G204" si="66">D141/C141</f>
        <v>5.7209210116400921</v>
      </c>
      <c r="H141" s="4">
        <f t="shared" ref="H141:H204" si="67">E141/C141</f>
        <v>5.862527967373758</v>
      </c>
      <c r="I141" s="4">
        <f t="shared" ref="I141:I204" si="68">F141/C141</f>
        <v>6.2873488345747548</v>
      </c>
      <c r="J141" s="52"/>
      <c r="K141" s="52"/>
      <c r="L141" s="52"/>
      <c r="M141" s="5">
        <f t="shared" ref="M141:M204" si="69">N141/F141*100</f>
        <v>9.9099099099099099</v>
      </c>
      <c r="N141" s="52">
        <v>22</v>
      </c>
      <c r="O141" s="52"/>
      <c r="P141" s="52">
        <v>0</v>
      </c>
      <c r="Q141" s="52">
        <v>12</v>
      </c>
      <c r="R141" s="52">
        <v>10</v>
      </c>
      <c r="T141" s="63">
        <f>F141/C141</f>
        <v>6.2873488345747548</v>
      </c>
      <c r="U141" s="64">
        <f>INT(F141*IF(T141&lt;1,0.03,IF(T141&lt;2,0.05,IF(T141&lt;4,0.07,IF(T141&lt;6,0.08,IF(T141&lt;8,0.1,IF(T141&lt;10,0.12,IF(T141&lt;12,0.15,0.18))))))))</f>
        <v>22</v>
      </c>
      <c r="V141" s="137" t="b">
        <f>IF(F141&lt;E141,N141&lt;U141,N141&lt;=U141)</f>
        <v>1</v>
      </c>
      <c r="W141" s="137" t="b">
        <f>P141&lt;=N141*0.25</f>
        <v>1</v>
      </c>
      <c r="X141" s="137" t="b">
        <f>R141&lt;N141*0.5</f>
        <v>1</v>
      </c>
      <c r="Y141" s="137" t="b">
        <f>N141=P141+Q141+R141</f>
        <v>1</v>
      </c>
    </row>
    <row r="142" spans="1:25" s="117" customFormat="1" x14ac:dyDescent="0.25">
      <c r="A142" s="71">
        <v>17</v>
      </c>
      <c r="B142" s="96" t="s">
        <v>77</v>
      </c>
      <c r="C142" s="97">
        <f>C143</f>
        <v>215.74199999999999</v>
      </c>
      <c r="D142" s="47">
        <v>10</v>
      </c>
      <c r="E142" s="47">
        <v>46</v>
      </c>
      <c r="F142" s="47">
        <f>F143</f>
        <v>44</v>
      </c>
      <c r="G142" s="130">
        <f t="shared" si="66"/>
        <v>4.635166078000575E-2</v>
      </c>
      <c r="H142" s="130">
        <f t="shared" si="67"/>
        <v>0.21321763958802645</v>
      </c>
      <c r="I142" s="130">
        <f t="shared" si="68"/>
        <v>0.2039473074320253</v>
      </c>
      <c r="J142" s="47"/>
      <c r="K142" s="47"/>
      <c r="L142" s="47"/>
      <c r="M142" s="116"/>
      <c r="N142" s="47"/>
      <c r="O142" s="47"/>
      <c r="P142" s="47"/>
      <c r="Q142" s="47"/>
      <c r="R142" s="47"/>
      <c r="T142" s="118"/>
      <c r="U142" s="119"/>
      <c r="V142" s="119"/>
      <c r="W142" s="119"/>
      <c r="X142" s="119"/>
      <c r="Y142" s="119"/>
    </row>
    <row r="143" spans="1:25" ht="47.25" hidden="1" x14ac:dyDescent="0.25">
      <c r="A143" s="71"/>
      <c r="B143" s="19" t="s">
        <v>214</v>
      </c>
      <c r="C143" s="91">
        <f>SUM(C144:C147)</f>
        <v>215.74199999999999</v>
      </c>
      <c r="D143" s="52"/>
      <c r="E143" s="52"/>
      <c r="F143" s="92">
        <f>F144+F145+F146+F147</f>
        <v>44</v>
      </c>
      <c r="G143" s="4">
        <f t="shared" si="66"/>
        <v>0</v>
      </c>
      <c r="H143" s="4">
        <f t="shared" si="67"/>
        <v>0</v>
      </c>
      <c r="I143" s="4">
        <f t="shared" si="68"/>
        <v>0.2039473074320253</v>
      </c>
      <c r="J143" s="52"/>
      <c r="K143" s="52"/>
      <c r="L143" s="52"/>
      <c r="M143" s="5">
        <f t="shared" si="69"/>
        <v>0</v>
      </c>
      <c r="N143" s="52"/>
      <c r="O143" s="52"/>
      <c r="P143" s="52"/>
      <c r="Q143" s="52"/>
      <c r="R143" s="52"/>
      <c r="T143" s="63">
        <f>F143/C143</f>
        <v>0.2039473074320253</v>
      </c>
      <c r="U143" s="64">
        <f>INT(F143*IF(T143&lt;1,0.03,IF(T143&lt;2,0.05,IF(T143&lt;4,0.07,IF(T143&lt;6,0.08,IF(T143&lt;8,0.1,IF(T143&lt;10,0.12,IF(T143&lt;12,0.15,0.18))))))))</f>
        <v>1</v>
      </c>
      <c r="V143" s="137" t="b">
        <f>IF(F143&lt;E143,N143&lt;U143,N143&lt;=U143)</f>
        <v>1</v>
      </c>
      <c r="W143" s="137" t="b">
        <f>P143&lt;=N143*0.25</f>
        <v>1</v>
      </c>
      <c r="X143" s="137" t="b">
        <f>R143&lt;N143*0.5</f>
        <v>0</v>
      </c>
      <c r="Y143" s="137" t="b">
        <f>N143=P143+Q143+R143</f>
        <v>1</v>
      </c>
    </row>
    <row r="144" spans="1:25" ht="31.5" x14ac:dyDescent="0.25">
      <c r="A144" s="105" t="s">
        <v>347</v>
      </c>
      <c r="B144" s="6" t="s">
        <v>81</v>
      </c>
      <c r="C144" s="72">
        <v>207.053</v>
      </c>
      <c r="D144" s="52">
        <v>0</v>
      </c>
      <c r="E144" s="52">
        <v>33</v>
      </c>
      <c r="F144" s="52">
        <v>33</v>
      </c>
      <c r="G144" s="4">
        <f t="shared" si="66"/>
        <v>0</v>
      </c>
      <c r="H144" s="4">
        <f t="shared" si="67"/>
        <v>0.15937948254794665</v>
      </c>
      <c r="I144" s="4">
        <f t="shared" si="68"/>
        <v>0.15937948254794665</v>
      </c>
      <c r="J144" s="52"/>
      <c r="K144" s="52"/>
      <c r="L144" s="52"/>
      <c r="M144" s="5">
        <f t="shared" si="69"/>
        <v>0</v>
      </c>
      <c r="N144" s="52">
        <v>0</v>
      </c>
      <c r="O144" s="52"/>
      <c r="P144" s="52"/>
      <c r="Q144" s="52"/>
      <c r="R144" s="52"/>
      <c r="T144" s="63">
        <f>F144/C144</f>
        <v>0.15937948254794665</v>
      </c>
      <c r="U144" s="64">
        <f>INT(F144*IF(T144&lt;1,0.03,IF(T144&lt;2,0.05,IF(T144&lt;4,0.07,IF(T144&lt;6,0.08,IF(T144&lt;8,0.1,IF(T144&lt;10,0.12,IF(T144&lt;12,0.15,0.18))))))))</f>
        <v>0</v>
      </c>
      <c r="V144" s="137" t="b">
        <f>IF(F144&lt;E144,N144&lt;U144,N144&lt;=U144)</f>
        <v>1</v>
      </c>
      <c r="W144" s="137" t="b">
        <f>P144&lt;=N144*0.25</f>
        <v>1</v>
      </c>
      <c r="X144" s="137" t="b">
        <f>R144&lt;N144*0.5</f>
        <v>0</v>
      </c>
      <c r="Y144" s="137" t="b">
        <f>N144=P144+Q144+R144</f>
        <v>1</v>
      </c>
    </row>
    <row r="145" spans="1:25" x14ac:dyDescent="0.25">
      <c r="A145" s="105" t="s">
        <v>313</v>
      </c>
      <c r="B145" s="6" t="s">
        <v>78</v>
      </c>
      <c r="C145" s="72">
        <v>3.944</v>
      </c>
      <c r="D145" s="52">
        <v>10</v>
      </c>
      <c r="E145" s="52">
        <v>13</v>
      </c>
      <c r="F145" s="52">
        <v>11</v>
      </c>
      <c r="G145" s="4">
        <f t="shared" si="66"/>
        <v>2.5354969574036512</v>
      </c>
      <c r="H145" s="4">
        <f t="shared" si="67"/>
        <v>3.2961460446247464</v>
      </c>
      <c r="I145" s="4">
        <f t="shared" si="68"/>
        <v>2.7890466531440161</v>
      </c>
      <c r="J145" s="52"/>
      <c r="K145" s="52"/>
      <c r="L145" s="52"/>
      <c r="M145" s="5">
        <f t="shared" si="69"/>
        <v>0</v>
      </c>
      <c r="N145" s="52">
        <v>0</v>
      </c>
      <c r="O145" s="52"/>
      <c r="P145" s="52"/>
      <c r="Q145" s="52"/>
      <c r="R145" s="52"/>
      <c r="T145" s="63">
        <f>F145/C145</f>
        <v>2.7890466531440161</v>
      </c>
      <c r="U145" s="64">
        <f>INT(F145*IF(T145&lt;1,0.03,IF(T145&lt;2,0.05,IF(T145&lt;4,0.07,IF(T145&lt;6,0.08,IF(T145&lt;8,0.1,IF(T145&lt;10,0.12,IF(T145&lt;12,0.15,0.18))))))))</f>
        <v>0</v>
      </c>
      <c r="V145" s="137" t="b">
        <f>IF(F145&lt;E145,N145&lt;U145,N145&lt;=U145)</f>
        <v>0</v>
      </c>
      <c r="W145" s="137" t="b">
        <f>P145&lt;=N145*0.25</f>
        <v>1</v>
      </c>
      <c r="X145" s="137" t="b">
        <f>R145&lt;N145*0.5</f>
        <v>0</v>
      </c>
      <c r="Y145" s="137" t="b">
        <f>N145=P145+Q145+R145</f>
        <v>1</v>
      </c>
    </row>
    <row r="146" spans="1:25" x14ac:dyDescent="0.25">
      <c r="A146" s="105" t="s">
        <v>348</v>
      </c>
      <c r="B146" s="6" t="s">
        <v>80</v>
      </c>
      <c r="C146" s="72">
        <v>0.76400000000000001</v>
      </c>
      <c r="D146" s="52">
        <v>0</v>
      </c>
      <c r="E146" s="52">
        <v>0</v>
      </c>
      <c r="F146" s="52">
        <v>0</v>
      </c>
      <c r="G146" s="4">
        <f t="shared" si="66"/>
        <v>0</v>
      </c>
      <c r="H146" s="4">
        <f t="shared" si="67"/>
        <v>0</v>
      </c>
      <c r="I146" s="4">
        <f t="shared" si="68"/>
        <v>0</v>
      </c>
      <c r="J146" s="52"/>
      <c r="K146" s="52"/>
      <c r="L146" s="52"/>
      <c r="M146" s="5">
        <v>0</v>
      </c>
      <c r="N146" s="52">
        <v>0</v>
      </c>
      <c r="O146" s="52"/>
      <c r="P146" s="52"/>
      <c r="Q146" s="52"/>
      <c r="R146" s="52"/>
      <c r="T146" s="63">
        <f>F146/C146</f>
        <v>0</v>
      </c>
      <c r="U146" s="64">
        <f>INT(F146*IF(T146&lt;1,0.03,IF(T146&lt;2,0.05,IF(T146&lt;4,0.07,IF(T146&lt;6,0.08,IF(T146&lt;8,0.1,IF(T146&lt;10,0.12,IF(T146&lt;12,0.15,0.18))))))))</f>
        <v>0</v>
      </c>
      <c r="V146" s="137" t="b">
        <f>IF(F146&lt;E146,N146&lt;U146,N146&lt;=U146)</f>
        <v>1</v>
      </c>
      <c r="W146" s="137" t="b">
        <f>P146&lt;=N146*0.25</f>
        <v>1</v>
      </c>
      <c r="X146" s="137" t="b">
        <f>R146&lt;N146*0.5</f>
        <v>0</v>
      </c>
      <c r="Y146" s="137" t="b">
        <f>N146=P146+Q146+R146</f>
        <v>1</v>
      </c>
    </row>
    <row r="147" spans="1:25" x14ac:dyDescent="0.25">
      <c r="A147" s="105" t="s">
        <v>349</v>
      </c>
      <c r="B147" s="6" t="s">
        <v>79</v>
      </c>
      <c r="C147" s="72">
        <v>3.9809999999999999</v>
      </c>
      <c r="D147" s="52">
        <v>0</v>
      </c>
      <c r="E147" s="52">
        <v>0</v>
      </c>
      <c r="F147" s="52">
        <v>0</v>
      </c>
      <c r="G147" s="4">
        <f t="shared" si="66"/>
        <v>0</v>
      </c>
      <c r="H147" s="4">
        <f t="shared" si="67"/>
        <v>0</v>
      </c>
      <c r="I147" s="4">
        <f t="shared" si="68"/>
        <v>0</v>
      </c>
      <c r="J147" s="52"/>
      <c r="K147" s="52"/>
      <c r="L147" s="52"/>
      <c r="M147" s="5">
        <v>0</v>
      </c>
      <c r="N147" s="52">
        <v>0</v>
      </c>
      <c r="O147" s="52"/>
      <c r="P147" s="52"/>
      <c r="Q147" s="52"/>
      <c r="R147" s="52"/>
      <c r="T147" s="63">
        <f>F147/C147</f>
        <v>0</v>
      </c>
      <c r="U147" s="64">
        <f>INT(F147*IF(T147&lt;1,0.03,IF(T147&lt;2,0.05,IF(T147&lt;4,0.07,IF(T147&lt;6,0.08,IF(T147&lt;8,0.1,IF(T147&lt;10,0.12,IF(T147&lt;12,0.15,0.18))))))))</f>
        <v>0</v>
      </c>
      <c r="V147" s="137" t="b">
        <f>IF(F147&lt;E147,N147&lt;U147,N147&lt;=U147)</f>
        <v>1</v>
      </c>
      <c r="W147" s="137" t="b">
        <f>P147&lt;=N147*0.25</f>
        <v>1</v>
      </c>
      <c r="X147" s="137" t="b">
        <f>R147&lt;N147*0.5</f>
        <v>0</v>
      </c>
      <c r="Y147" s="137" t="b">
        <f>N147=P147+Q147+R147</f>
        <v>1</v>
      </c>
    </row>
    <row r="148" spans="1:25" s="117" customFormat="1" x14ac:dyDescent="0.25">
      <c r="A148" s="71">
        <v>18</v>
      </c>
      <c r="B148" s="33" t="s">
        <v>82</v>
      </c>
      <c r="C148" s="97">
        <f>C149</f>
        <v>179.31100000000001</v>
      </c>
      <c r="D148" s="47">
        <v>0</v>
      </c>
      <c r="E148" s="47">
        <v>0</v>
      </c>
      <c r="F148" s="47">
        <f>F149</f>
        <v>43</v>
      </c>
      <c r="G148" s="130">
        <f t="shared" si="66"/>
        <v>0</v>
      </c>
      <c r="H148" s="130">
        <f t="shared" si="67"/>
        <v>0</v>
      </c>
      <c r="I148" s="130">
        <f t="shared" si="68"/>
        <v>0.23980681609047966</v>
      </c>
      <c r="J148" s="47"/>
      <c r="K148" s="47"/>
      <c r="L148" s="47"/>
      <c r="M148" s="116"/>
      <c r="N148" s="47"/>
      <c r="O148" s="47"/>
      <c r="P148" s="47"/>
      <c r="Q148" s="47"/>
      <c r="R148" s="47"/>
      <c r="T148" s="118"/>
      <c r="U148" s="119"/>
      <c r="V148" s="119"/>
      <c r="W148" s="119"/>
      <c r="X148" s="119"/>
      <c r="Y148" s="119"/>
    </row>
    <row r="149" spans="1:25" ht="47.25" hidden="1" x14ac:dyDescent="0.25">
      <c r="A149" s="105"/>
      <c r="B149" s="19" t="s">
        <v>215</v>
      </c>
      <c r="C149" s="91">
        <f>C150+C151</f>
        <v>179.31100000000001</v>
      </c>
      <c r="D149" s="52"/>
      <c r="E149" s="52">
        <v>0</v>
      </c>
      <c r="F149" s="92">
        <f>F150+F151</f>
        <v>43</v>
      </c>
      <c r="G149" s="4">
        <f t="shared" si="66"/>
        <v>0</v>
      </c>
      <c r="H149" s="4">
        <f t="shared" si="67"/>
        <v>0</v>
      </c>
      <c r="I149" s="4">
        <f t="shared" si="68"/>
        <v>0.23980681609047966</v>
      </c>
      <c r="J149" s="52"/>
      <c r="K149" s="52"/>
      <c r="L149" s="52"/>
      <c r="M149" s="5">
        <f t="shared" si="69"/>
        <v>0</v>
      </c>
      <c r="N149" s="52"/>
      <c r="O149" s="52"/>
      <c r="P149" s="52"/>
      <c r="Q149" s="52"/>
      <c r="R149" s="52"/>
      <c r="T149" s="63">
        <f>F149/C149</f>
        <v>0.23980681609047966</v>
      </c>
      <c r="U149" s="64">
        <f>INT(F149*IF(T149&lt;1,0.03,IF(T149&lt;2,0.05,IF(T149&lt;4,0.07,IF(T149&lt;6,0.08,IF(T149&lt;8,0.1,IF(T149&lt;10,0.12,IF(T149&lt;12,0.15,0.18))))))))</f>
        <v>1</v>
      </c>
      <c r="V149" s="137" t="b">
        <f>IF(F149&lt;E149,N149&lt;U149,N149&lt;=U149)</f>
        <v>1</v>
      </c>
      <c r="W149" s="137" t="b">
        <f>P149&lt;=N149*0.25</f>
        <v>1</v>
      </c>
      <c r="X149" s="137" t="b">
        <f>R149&lt;N149*0.5</f>
        <v>0</v>
      </c>
      <c r="Y149" s="137" t="b">
        <f>N149=P149+Q149+R149</f>
        <v>1</v>
      </c>
    </row>
    <row r="150" spans="1:25" x14ac:dyDescent="0.25">
      <c r="A150" s="105" t="s">
        <v>350</v>
      </c>
      <c r="B150" s="6" t="s">
        <v>84</v>
      </c>
      <c r="C150" s="72">
        <v>105.30800000000001</v>
      </c>
      <c r="D150" s="52">
        <v>0</v>
      </c>
      <c r="E150" s="52">
        <v>0</v>
      </c>
      <c r="F150" s="52">
        <v>43</v>
      </c>
      <c r="G150" s="4">
        <f t="shared" si="66"/>
        <v>0</v>
      </c>
      <c r="H150" s="4">
        <f t="shared" si="67"/>
        <v>0</v>
      </c>
      <c r="I150" s="4">
        <f t="shared" si="68"/>
        <v>0.40832605310137876</v>
      </c>
      <c r="J150" s="52"/>
      <c r="K150" s="52"/>
      <c r="L150" s="52"/>
      <c r="M150" s="5">
        <f t="shared" si="69"/>
        <v>2.3255813953488373</v>
      </c>
      <c r="N150" s="52">
        <v>1</v>
      </c>
      <c r="O150" s="52"/>
      <c r="P150" s="52">
        <v>0</v>
      </c>
      <c r="Q150" s="52">
        <v>1</v>
      </c>
      <c r="R150" s="52">
        <v>0</v>
      </c>
      <c r="T150" s="63">
        <f>F150/C150</f>
        <v>0.40832605310137876</v>
      </c>
      <c r="U150" s="64">
        <f>INT(F150*IF(T150&lt;1,0.03,IF(T150&lt;2,0.05,IF(T150&lt;4,0.07,IF(T150&lt;6,0.08,IF(T150&lt;8,0.1,IF(T150&lt;10,0.12,IF(T150&lt;12,0.15,0.18))))))))</f>
        <v>1</v>
      </c>
      <c r="V150" s="137" t="b">
        <f>IF(F150&lt;E150,N150&lt;U150,N150&lt;=U150)</f>
        <v>1</v>
      </c>
      <c r="W150" s="137" t="b">
        <f>P150&lt;=N150*0.25</f>
        <v>1</v>
      </c>
      <c r="X150" s="137" t="b">
        <f>R150&lt;N150*0.5</f>
        <v>1</v>
      </c>
      <c r="Y150" s="137" t="b">
        <f>N150=P150+Q150+R150</f>
        <v>1</v>
      </c>
    </row>
    <row r="151" spans="1:25" x14ac:dyDescent="0.25">
      <c r="A151" s="105" t="s">
        <v>351</v>
      </c>
      <c r="B151" s="6" t="s">
        <v>83</v>
      </c>
      <c r="C151" s="72">
        <v>74.003</v>
      </c>
      <c r="D151" s="52">
        <v>0</v>
      </c>
      <c r="E151" s="52">
        <v>0</v>
      </c>
      <c r="F151" s="52">
        <v>0</v>
      </c>
      <c r="G151" s="4">
        <f t="shared" si="66"/>
        <v>0</v>
      </c>
      <c r="H151" s="4">
        <f t="shared" si="67"/>
        <v>0</v>
      </c>
      <c r="I151" s="4">
        <f t="shared" si="68"/>
        <v>0</v>
      </c>
      <c r="J151" s="52"/>
      <c r="K151" s="52"/>
      <c r="L151" s="52"/>
      <c r="M151" s="5">
        <v>0</v>
      </c>
      <c r="N151" s="52">
        <v>0</v>
      </c>
      <c r="O151" s="52"/>
      <c r="P151" s="52"/>
      <c r="Q151" s="52"/>
      <c r="R151" s="52"/>
      <c r="T151" s="63">
        <f>F151/C151</f>
        <v>0</v>
      </c>
      <c r="U151" s="64">
        <f>INT(F151*IF(T151&lt;1,0.03,IF(T151&lt;2,0.05,IF(T151&lt;4,0.07,IF(T151&lt;6,0.08,IF(T151&lt;8,0.1,IF(T151&lt;10,0.12,IF(T151&lt;12,0.15,0.18))))))))</f>
        <v>0</v>
      </c>
      <c r="V151" s="137" t="b">
        <f>IF(F151&lt;E151,N151&lt;U151,N151&lt;=U151)</f>
        <v>1</v>
      </c>
      <c r="W151" s="137" t="b">
        <f>P151&lt;=N151*0.25</f>
        <v>1</v>
      </c>
      <c r="X151" s="137" t="b">
        <f>R151&lt;N151*0.5</f>
        <v>0</v>
      </c>
      <c r="Y151" s="137" t="b">
        <f>N151=P151+Q151+R151</f>
        <v>1</v>
      </c>
    </row>
    <row r="152" spans="1:25" s="117" customFormat="1" x14ac:dyDescent="0.25">
      <c r="A152" s="71">
        <v>19</v>
      </c>
      <c r="B152" s="96" t="s">
        <v>85</v>
      </c>
      <c r="C152" s="97">
        <f>C153</f>
        <v>304.29799999999994</v>
      </c>
      <c r="D152" s="47">
        <v>47</v>
      </c>
      <c r="E152" s="47">
        <v>642</v>
      </c>
      <c r="F152" s="47">
        <f>F153</f>
        <v>440</v>
      </c>
      <c r="G152" s="130">
        <f t="shared" si="66"/>
        <v>0.15445385773156581</v>
      </c>
      <c r="H152" s="130">
        <f t="shared" si="67"/>
        <v>2.1097739715673454</v>
      </c>
      <c r="I152" s="130">
        <f t="shared" si="68"/>
        <v>1.4459510085508287</v>
      </c>
      <c r="J152" s="47"/>
      <c r="K152" s="47"/>
      <c r="L152" s="47"/>
      <c r="M152" s="116"/>
      <c r="N152" s="47"/>
      <c r="O152" s="47"/>
      <c r="P152" s="47"/>
      <c r="Q152" s="47"/>
      <c r="R152" s="47"/>
      <c r="T152" s="118"/>
      <c r="U152" s="119"/>
      <c r="V152" s="119"/>
      <c r="W152" s="119"/>
      <c r="X152" s="119"/>
      <c r="Y152" s="119"/>
    </row>
    <row r="153" spans="1:25" ht="47.25" hidden="1" x14ac:dyDescent="0.25">
      <c r="A153" s="105"/>
      <c r="B153" s="19" t="s">
        <v>216</v>
      </c>
      <c r="C153" s="91">
        <f>C154+C155+C156+C157+C158+C159</f>
        <v>304.29799999999994</v>
      </c>
      <c r="D153" s="52"/>
      <c r="E153" s="52"/>
      <c r="F153" s="92">
        <f>F154+F155+F156+F157+F158+F159</f>
        <v>440</v>
      </c>
      <c r="G153" s="4">
        <f t="shared" si="66"/>
        <v>0</v>
      </c>
      <c r="H153" s="4">
        <f t="shared" si="67"/>
        <v>0</v>
      </c>
      <c r="I153" s="4">
        <f t="shared" si="68"/>
        <v>1.4459510085508287</v>
      </c>
      <c r="J153" s="52"/>
      <c r="K153" s="52"/>
      <c r="L153" s="52"/>
      <c r="M153" s="5">
        <f t="shared" si="69"/>
        <v>0</v>
      </c>
      <c r="N153" s="52"/>
      <c r="O153" s="52"/>
      <c r="P153" s="52"/>
      <c r="Q153" s="52"/>
      <c r="R153" s="52"/>
      <c r="T153" s="63">
        <f t="shared" ref="T153:T159" si="70">F153/C153</f>
        <v>1.4459510085508287</v>
      </c>
      <c r="U153" s="64">
        <f t="shared" ref="U153:U159" si="71">INT(F153*IF(T153&lt;1,0.03,IF(T153&lt;2,0.05,IF(T153&lt;4,0.07,IF(T153&lt;6,0.08,IF(T153&lt;8,0.1,IF(T153&lt;10,0.12,IF(T153&lt;12,0.15,0.18))))))))</f>
        <v>22</v>
      </c>
      <c r="V153" s="137" t="b">
        <f t="shared" ref="V153:V159" si="72">IF(F153&lt;E153,N153&lt;U153,N153&lt;=U153)</f>
        <v>1</v>
      </c>
      <c r="W153" s="137" t="b">
        <f t="shared" ref="W153:W159" si="73">P153&lt;=N153*0.25</f>
        <v>1</v>
      </c>
      <c r="X153" s="137" t="b">
        <f t="shared" ref="X153:X159" si="74">R153&lt;N153*0.5</f>
        <v>0</v>
      </c>
      <c r="Y153" s="137" t="b">
        <f t="shared" ref="Y153:Y159" si="75">N153=P153+Q153+R153</f>
        <v>1</v>
      </c>
    </row>
    <row r="154" spans="1:25" x14ac:dyDescent="0.25">
      <c r="A154" s="105" t="s">
        <v>352</v>
      </c>
      <c r="B154" s="6" t="s">
        <v>217</v>
      </c>
      <c r="C154" s="72">
        <v>83.257999999999996</v>
      </c>
      <c r="D154" s="52">
        <v>16</v>
      </c>
      <c r="E154" s="52">
        <v>216</v>
      </c>
      <c r="F154" s="52">
        <v>170</v>
      </c>
      <c r="G154" s="4">
        <f t="shared" si="66"/>
        <v>0.1921737250474429</v>
      </c>
      <c r="H154" s="4">
        <f t="shared" si="67"/>
        <v>2.5943452881404792</v>
      </c>
      <c r="I154" s="4">
        <f t="shared" si="68"/>
        <v>2.0418458286290808</v>
      </c>
      <c r="J154" s="52"/>
      <c r="K154" s="52"/>
      <c r="L154" s="52"/>
      <c r="M154" s="5">
        <f t="shared" si="69"/>
        <v>0</v>
      </c>
      <c r="N154" s="52">
        <v>0</v>
      </c>
      <c r="O154" s="52"/>
      <c r="P154" s="52"/>
      <c r="Q154" s="52"/>
      <c r="R154" s="52"/>
      <c r="T154" s="63">
        <f t="shared" si="70"/>
        <v>2.0418458286290808</v>
      </c>
      <c r="U154" s="64">
        <f t="shared" si="71"/>
        <v>11</v>
      </c>
      <c r="V154" s="137" t="b">
        <f t="shared" si="72"/>
        <v>1</v>
      </c>
      <c r="W154" s="137" t="b">
        <f t="shared" si="73"/>
        <v>1</v>
      </c>
      <c r="X154" s="137" t="b">
        <f t="shared" si="74"/>
        <v>0</v>
      </c>
      <c r="Y154" s="137" t="b">
        <f t="shared" si="75"/>
        <v>1</v>
      </c>
    </row>
    <row r="155" spans="1:25" ht="31.5" x14ac:dyDescent="0.25">
      <c r="A155" s="105" t="s">
        <v>353</v>
      </c>
      <c r="B155" s="6" t="s">
        <v>170</v>
      </c>
      <c r="C155" s="72">
        <v>23.263000000000002</v>
      </c>
      <c r="D155" s="52">
        <v>12</v>
      </c>
      <c r="E155" s="52">
        <v>66</v>
      </c>
      <c r="F155" s="52">
        <v>17</v>
      </c>
      <c r="G155" s="4">
        <f t="shared" si="66"/>
        <v>0.51584060525297681</v>
      </c>
      <c r="H155" s="4">
        <f t="shared" si="67"/>
        <v>2.8371233288913724</v>
      </c>
      <c r="I155" s="4">
        <f t="shared" si="68"/>
        <v>0.73077419077505046</v>
      </c>
      <c r="J155" s="52"/>
      <c r="K155" s="52"/>
      <c r="L155" s="52"/>
      <c r="M155" s="5">
        <f t="shared" si="69"/>
        <v>0</v>
      </c>
      <c r="N155" s="52">
        <v>0</v>
      </c>
      <c r="O155" s="52"/>
      <c r="P155" s="52"/>
      <c r="Q155" s="52"/>
      <c r="R155" s="52"/>
      <c r="T155" s="63">
        <f t="shared" si="70"/>
        <v>0.73077419077505046</v>
      </c>
      <c r="U155" s="64">
        <f t="shared" si="71"/>
        <v>0</v>
      </c>
      <c r="V155" s="137" t="b">
        <f t="shared" si="72"/>
        <v>0</v>
      </c>
      <c r="W155" s="137" t="b">
        <f t="shared" si="73"/>
        <v>1</v>
      </c>
      <c r="X155" s="137" t="b">
        <f t="shared" si="74"/>
        <v>0</v>
      </c>
      <c r="Y155" s="137" t="b">
        <f t="shared" si="75"/>
        <v>1</v>
      </c>
    </row>
    <row r="156" spans="1:25" ht="31.5" x14ac:dyDescent="0.25">
      <c r="A156" s="105" t="s">
        <v>355</v>
      </c>
      <c r="B156" s="6" t="s">
        <v>88</v>
      </c>
      <c r="C156" s="72">
        <v>145.70099999999999</v>
      </c>
      <c r="D156" s="52">
        <v>0</v>
      </c>
      <c r="E156" s="52">
        <v>274</v>
      </c>
      <c r="F156" s="52">
        <v>74</v>
      </c>
      <c r="G156" s="4">
        <f t="shared" si="66"/>
        <v>0</v>
      </c>
      <c r="H156" s="4">
        <f t="shared" si="67"/>
        <v>1.8805636200163349</v>
      </c>
      <c r="I156" s="4">
        <f t="shared" si="68"/>
        <v>0.50788944482192988</v>
      </c>
      <c r="J156" s="52"/>
      <c r="K156" s="52"/>
      <c r="L156" s="52"/>
      <c r="M156" s="5">
        <f t="shared" si="69"/>
        <v>1.3513513513513513</v>
      </c>
      <c r="N156" s="52">
        <v>1</v>
      </c>
      <c r="O156" s="52"/>
      <c r="P156" s="52">
        <v>0</v>
      </c>
      <c r="Q156" s="52">
        <v>1</v>
      </c>
      <c r="R156" s="52">
        <v>0</v>
      </c>
      <c r="T156" s="63">
        <f t="shared" si="70"/>
        <v>0.50788944482192988</v>
      </c>
      <c r="U156" s="64">
        <f t="shared" si="71"/>
        <v>2</v>
      </c>
      <c r="V156" s="137" t="b">
        <f t="shared" si="72"/>
        <v>1</v>
      </c>
      <c r="W156" s="137" t="b">
        <f t="shared" si="73"/>
        <v>1</v>
      </c>
      <c r="X156" s="137" t="b">
        <f t="shared" si="74"/>
        <v>1</v>
      </c>
      <c r="Y156" s="137" t="b">
        <f t="shared" si="75"/>
        <v>1</v>
      </c>
    </row>
    <row r="157" spans="1:25" x14ac:dyDescent="0.25">
      <c r="A157" s="105" t="s">
        <v>356</v>
      </c>
      <c r="B157" s="6" t="s">
        <v>358</v>
      </c>
      <c r="C157" s="72">
        <v>6.5309999999999997</v>
      </c>
      <c r="D157" s="52">
        <v>0</v>
      </c>
      <c r="E157" s="52">
        <v>44</v>
      </c>
      <c r="F157" s="52">
        <v>74</v>
      </c>
      <c r="G157" s="4">
        <f t="shared" si="66"/>
        <v>0</v>
      </c>
      <c r="H157" s="4">
        <f t="shared" si="67"/>
        <v>6.7370999846884096</v>
      </c>
      <c r="I157" s="4">
        <f t="shared" si="68"/>
        <v>11.330577246975961</v>
      </c>
      <c r="J157" s="52"/>
      <c r="K157" s="52"/>
      <c r="L157" s="52"/>
      <c r="M157" s="5">
        <f t="shared" si="69"/>
        <v>2.7027027027027026</v>
      </c>
      <c r="N157" s="52">
        <v>2</v>
      </c>
      <c r="O157" s="52"/>
      <c r="P157" s="52">
        <v>0</v>
      </c>
      <c r="Q157" s="52">
        <v>2</v>
      </c>
      <c r="R157" s="52">
        <v>0</v>
      </c>
      <c r="T157" s="63">
        <f t="shared" si="70"/>
        <v>11.330577246975961</v>
      </c>
      <c r="U157" s="64">
        <f t="shared" si="71"/>
        <v>11</v>
      </c>
      <c r="V157" s="137" t="b">
        <f t="shared" si="72"/>
        <v>1</v>
      </c>
      <c r="W157" s="137" t="b">
        <f t="shared" si="73"/>
        <v>1</v>
      </c>
      <c r="X157" s="137" t="b">
        <f t="shared" si="74"/>
        <v>1</v>
      </c>
      <c r="Y157" s="137" t="b">
        <f t="shared" si="75"/>
        <v>1</v>
      </c>
    </row>
    <row r="158" spans="1:25" x14ac:dyDescent="0.25">
      <c r="A158" s="105" t="s">
        <v>357</v>
      </c>
      <c r="B158" s="6" t="s">
        <v>86</v>
      </c>
      <c r="C158" s="72">
        <v>14.055999999999999</v>
      </c>
      <c r="D158" s="52">
        <v>14</v>
      </c>
      <c r="E158" s="52">
        <v>34</v>
      </c>
      <c r="F158" s="52">
        <v>60</v>
      </c>
      <c r="G158" s="4">
        <f t="shared" si="66"/>
        <v>0.99601593625498019</v>
      </c>
      <c r="H158" s="4">
        <f t="shared" si="67"/>
        <v>2.4188958451906659</v>
      </c>
      <c r="I158" s="4">
        <f t="shared" si="68"/>
        <v>4.2686397268070575</v>
      </c>
      <c r="J158" s="52"/>
      <c r="K158" s="52"/>
      <c r="L158" s="52"/>
      <c r="M158" s="5">
        <f t="shared" si="69"/>
        <v>6.666666666666667</v>
      </c>
      <c r="N158" s="52">
        <v>4</v>
      </c>
      <c r="O158" s="52"/>
      <c r="P158" s="52"/>
      <c r="Q158" s="52">
        <v>3</v>
      </c>
      <c r="R158" s="52">
        <v>1</v>
      </c>
      <c r="T158" s="63">
        <f t="shared" si="70"/>
        <v>4.2686397268070575</v>
      </c>
      <c r="U158" s="64">
        <f t="shared" si="71"/>
        <v>4</v>
      </c>
      <c r="V158" s="137" t="b">
        <f t="shared" si="72"/>
        <v>1</v>
      </c>
      <c r="W158" s="137" t="b">
        <f t="shared" si="73"/>
        <v>1</v>
      </c>
      <c r="X158" s="137" t="b">
        <f t="shared" si="74"/>
        <v>1</v>
      </c>
      <c r="Y158" s="137" t="b">
        <f t="shared" si="75"/>
        <v>1</v>
      </c>
    </row>
    <row r="159" spans="1:25" x14ac:dyDescent="0.25">
      <c r="A159" s="105" t="s">
        <v>354</v>
      </c>
      <c r="B159" s="6" t="s">
        <v>87</v>
      </c>
      <c r="C159" s="72">
        <v>31.489000000000001</v>
      </c>
      <c r="D159" s="52">
        <v>5</v>
      </c>
      <c r="E159" s="52">
        <v>8</v>
      </c>
      <c r="F159" s="52">
        <v>45</v>
      </c>
      <c r="G159" s="4">
        <f t="shared" si="66"/>
        <v>0.15878560767252056</v>
      </c>
      <c r="H159" s="4">
        <f t="shared" si="67"/>
        <v>0.25405697227603291</v>
      </c>
      <c r="I159" s="4">
        <f t="shared" si="68"/>
        <v>1.429070469052685</v>
      </c>
      <c r="J159" s="52"/>
      <c r="K159" s="52"/>
      <c r="L159" s="52"/>
      <c r="M159" s="5">
        <f t="shared" si="69"/>
        <v>4.4444444444444446</v>
      </c>
      <c r="N159" s="52">
        <v>2</v>
      </c>
      <c r="O159" s="52"/>
      <c r="P159" s="52"/>
      <c r="Q159" s="52">
        <v>2</v>
      </c>
      <c r="R159" s="52">
        <v>0</v>
      </c>
      <c r="T159" s="63">
        <f t="shared" si="70"/>
        <v>1.429070469052685</v>
      </c>
      <c r="U159" s="64">
        <f t="shared" si="71"/>
        <v>2</v>
      </c>
      <c r="V159" s="137" t="b">
        <f t="shared" si="72"/>
        <v>1</v>
      </c>
      <c r="W159" s="137" t="b">
        <f t="shared" si="73"/>
        <v>1</v>
      </c>
      <c r="X159" s="137" t="b">
        <f t="shared" si="74"/>
        <v>1</v>
      </c>
      <c r="Y159" s="137" t="b">
        <f t="shared" si="75"/>
        <v>1</v>
      </c>
    </row>
    <row r="160" spans="1:25" s="117" customFormat="1" x14ac:dyDescent="0.25">
      <c r="A160" s="71">
        <v>20</v>
      </c>
      <c r="B160" s="96" t="s">
        <v>89</v>
      </c>
      <c r="C160" s="97">
        <f>C161</f>
        <v>329.39600000000002</v>
      </c>
      <c r="D160" s="47">
        <v>282</v>
      </c>
      <c r="E160" s="47">
        <v>581</v>
      </c>
      <c r="F160" s="47">
        <f>F161</f>
        <v>328</v>
      </c>
      <c r="G160" s="130">
        <f t="shared" si="66"/>
        <v>0.85611239966484109</v>
      </c>
      <c r="H160" s="130">
        <f t="shared" si="67"/>
        <v>1.763834412075435</v>
      </c>
      <c r="I160" s="130">
        <f t="shared" si="68"/>
        <v>0.99576194003570162</v>
      </c>
      <c r="J160" s="47"/>
      <c r="K160" s="47"/>
      <c r="L160" s="47"/>
      <c r="M160" s="116"/>
      <c r="N160" s="47"/>
      <c r="O160" s="47"/>
      <c r="P160" s="47"/>
      <c r="Q160" s="47"/>
      <c r="R160" s="47"/>
      <c r="T160" s="118"/>
      <c r="U160" s="119"/>
      <c r="V160" s="119"/>
      <c r="W160" s="119"/>
      <c r="X160" s="119"/>
      <c r="Y160" s="119"/>
    </row>
    <row r="161" spans="1:25" ht="47.25" hidden="1" x14ac:dyDescent="0.25">
      <c r="A161" s="105" t="s">
        <v>219</v>
      </c>
      <c r="B161" s="19" t="s">
        <v>220</v>
      </c>
      <c r="C161" s="91">
        <f>C162+C163+C164</f>
        <v>329.39600000000002</v>
      </c>
      <c r="D161" s="52"/>
      <c r="E161" s="52"/>
      <c r="F161" s="92">
        <f>F162+F163+F164</f>
        <v>328</v>
      </c>
      <c r="G161" s="4">
        <f t="shared" si="66"/>
        <v>0</v>
      </c>
      <c r="H161" s="4">
        <f t="shared" si="67"/>
        <v>0</v>
      </c>
      <c r="I161" s="4">
        <f t="shared" si="68"/>
        <v>0.99576194003570162</v>
      </c>
      <c r="J161" s="52"/>
      <c r="K161" s="52"/>
      <c r="L161" s="52"/>
      <c r="M161" s="5">
        <f t="shared" si="69"/>
        <v>0</v>
      </c>
      <c r="N161" s="52"/>
      <c r="O161" s="52"/>
      <c r="P161" s="52"/>
      <c r="Q161" s="52"/>
      <c r="R161" s="52"/>
      <c r="T161" s="63">
        <f>F161/C161</f>
        <v>0.99576194003570162</v>
      </c>
      <c r="U161" s="64">
        <f>INT(F161*IF(T161&lt;1,0.03,IF(T161&lt;2,0.05,IF(T161&lt;4,0.07,IF(T161&lt;6,0.08,IF(T161&lt;8,0.1,IF(T161&lt;10,0.12,IF(T161&lt;12,0.15,0.18))))))))</f>
        <v>9</v>
      </c>
      <c r="V161" s="137" t="b">
        <f>IF(F161&lt;E161,N161&lt;U161,N161&lt;=U161)</f>
        <v>1</v>
      </c>
      <c r="W161" s="137" t="b">
        <f>P161&lt;=N161*0.25</f>
        <v>1</v>
      </c>
      <c r="X161" s="137" t="b">
        <f>R161&lt;N161*0.5</f>
        <v>0</v>
      </c>
      <c r="Y161" s="137" t="b">
        <f>N161=P161+Q161+R161</f>
        <v>1</v>
      </c>
    </row>
    <row r="162" spans="1:25" x14ac:dyDescent="0.25">
      <c r="A162" s="105" t="s">
        <v>359</v>
      </c>
      <c r="B162" s="6" t="s">
        <v>92</v>
      </c>
      <c r="C162" s="72">
        <v>211.023</v>
      </c>
      <c r="D162" s="52">
        <v>77</v>
      </c>
      <c r="E162" s="52">
        <v>358</v>
      </c>
      <c r="F162" s="52">
        <v>98</v>
      </c>
      <c r="G162" s="4">
        <f t="shared" si="66"/>
        <v>0.3648891353075257</v>
      </c>
      <c r="H162" s="4">
        <f t="shared" si="67"/>
        <v>1.6964975381830416</v>
      </c>
      <c r="I162" s="4">
        <f t="shared" si="68"/>
        <v>0.46440435402776004</v>
      </c>
      <c r="J162" s="52"/>
      <c r="K162" s="52"/>
      <c r="L162" s="52"/>
      <c r="M162" s="5">
        <f t="shared" si="69"/>
        <v>1.0204081632653061</v>
      </c>
      <c r="N162" s="52">
        <v>1</v>
      </c>
      <c r="O162" s="52"/>
      <c r="P162" s="52">
        <v>0</v>
      </c>
      <c r="Q162" s="52">
        <v>1</v>
      </c>
      <c r="R162" s="52">
        <v>0</v>
      </c>
      <c r="T162" s="63">
        <f>F162/C162</f>
        <v>0.46440435402776004</v>
      </c>
      <c r="U162" s="64">
        <f>INT(F162*IF(T162&lt;1,0.03,IF(T162&lt;2,0.05,IF(T162&lt;4,0.07,IF(T162&lt;6,0.08,IF(T162&lt;8,0.1,IF(T162&lt;10,0.12,IF(T162&lt;12,0.15,0.18))))))))</f>
        <v>2</v>
      </c>
      <c r="V162" s="137" t="b">
        <f>IF(F162&lt;E162,N162&lt;U162,N162&lt;=U162)</f>
        <v>1</v>
      </c>
      <c r="W162" s="137" t="b">
        <f>P162&lt;=N162*0.25</f>
        <v>1</v>
      </c>
      <c r="X162" s="137" t="b">
        <f>R162&lt;N162*0.5</f>
        <v>1</v>
      </c>
      <c r="Y162" s="137" t="b">
        <f>N162=P162+Q162+R162</f>
        <v>1</v>
      </c>
    </row>
    <row r="163" spans="1:25" x14ac:dyDescent="0.25">
      <c r="A163" s="105" t="s">
        <v>360</v>
      </c>
      <c r="B163" s="6" t="s">
        <v>90</v>
      </c>
      <c r="C163" s="72">
        <v>43.253</v>
      </c>
      <c r="D163" s="52">
        <v>4</v>
      </c>
      <c r="E163" s="52">
        <v>20</v>
      </c>
      <c r="F163" s="52">
        <v>21</v>
      </c>
      <c r="G163" s="4">
        <f t="shared" si="66"/>
        <v>9.2479134395302059E-2</v>
      </c>
      <c r="H163" s="4">
        <f t="shared" si="67"/>
        <v>0.46239567197651033</v>
      </c>
      <c r="I163" s="4">
        <f t="shared" si="68"/>
        <v>0.48551545557533582</v>
      </c>
      <c r="J163" s="52"/>
      <c r="K163" s="52"/>
      <c r="L163" s="52"/>
      <c r="M163" s="5">
        <f t="shared" si="69"/>
        <v>0</v>
      </c>
      <c r="N163" s="52">
        <v>0</v>
      </c>
      <c r="O163" s="52"/>
      <c r="P163" s="52"/>
      <c r="Q163" s="52"/>
      <c r="R163" s="52"/>
      <c r="T163" s="63">
        <f>F163/C163</f>
        <v>0.48551545557533582</v>
      </c>
      <c r="U163" s="64">
        <f>INT(F163*IF(T163&lt;1,0.03,IF(T163&lt;2,0.05,IF(T163&lt;4,0.07,IF(T163&lt;6,0.08,IF(T163&lt;8,0.1,IF(T163&lt;10,0.12,IF(T163&lt;12,0.15,0.18))))))))</f>
        <v>0</v>
      </c>
      <c r="V163" s="137" t="b">
        <f>IF(F163&lt;E163,N163&lt;U163,N163&lt;=U163)</f>
        <v>1</v>
      </c>
      <c r="W163" s="137" t="b">
        <f>P163&lt;=N163*0.25</f>
        <v>1</v>
      </c>
      <c r="X163" s="137" t="b">
        <f>R163&lt;N163*0.5</f>
        <v>0</v>
      </c>
      <c r="Y163" s="137" t="b">
        <f>N163=P163+Q163+R163</f>
        <v>1</v>
      </c>
    </row>
    <row r="164" spans="1:25" x14ac:dyDescent="0.25">
      <c r="A164" s="105" t="s">
        <v>361</v>
      </c>
      <c r="B164" s="6" t="s">
        <v>91</v>
      </c>
      <c r="C164" s="72">
        <v>75.12</v>
      </c>
      <c r="D164" s="52">
        <v>201</v>
      </c>
      <c r="E164" s="52">
        <v>203</v>
      </c>
      <c r="F164" s="52">
        <v>209</v>
      </c>
      <c r="G164" s="4">
        <f t="shared" si="66"/>
        <v>2.6757188498402553</v>
      </c>
      <c r="H164" s="4">
        <f t="shared" si="67"/>
        <v>2.70234291799787</v>
      </c>
      <c r="I164" s="4">
        <f t="shared" si="68"/>
        <v>2.7822151224707135</v>
      </c>
      <c r="J164" s="52"/>
      <c r="K164" s="52"/>
      <c r="L164" s="52"/>
      <c r="M164" s="5">
        <f t="shared" si="69"/>
        <v>6.6985645933014357</v>
      </c>
      <c r="N164" s="52">
        <v>14</v>
      </c>
      <c r="O164" s="52"/>
      <c r="P164" s="52">
        <v>1</v>
      </c>
      <c r="Q164" s="52">
        <v>7</v>
      </c>
      <c r="R164" s="52">
        <v>6</v>
      </c>
      <c r="T164" s="63">
        <f>F164/C164</f>
        <v>2.7822151224707135</v>
      </c>
      <c r="U164" s="64">
        <f>INT(F164*IF(T164&lt;1,0.03,IF(T164&lt;2,0.05,IF(T164&lt;4,0.07,IF(T164&lt;6,0.08,IF(T164&lt;8,0.1,IF(T164&lt;10,0.12,IF(T164&lt;12,0.15,0.18))))))))</f>
        <v>14</v>
      </c>
      <c r="V164" s="137" t="b">
        <f>IF(F164&lt;E164,N164&lt;U164,N164&lt;=U164)</f>
        <v>1</v>
      </c>
      <c r="W164" s="137" t="b">
        <f>P164&lt;=N164*0.25</f>
        <v>1</v>
      </c>
      <c r="X164" s="137" t="b">
        <f>R164&lt;N164*0.5</f>
        <v>1</v>
      </c>
      <c r="Y164" s="137" t="b">
        <f>N164=P164+Q164+R164</f>
        <v>1</v>
      </c>
    </row>
    <row r="165" spans="1:25" s="117" customFormat="1" x14ac:dyDescent="0.25">
      <c r="A165" s="71">
        <v>21</v>
      </c>
      <c r="B165" s="33" t="s">
        <v>93</v>
      </c>
      <c r="C165" s="97">
        <f>C166</f>
        <v>244.08200000000002</v>
      </c>
      <c r="D165" s="47">
        <v>23</v>
      </c>
      <c r="E165" s="47">
        <v>11</v>
      </c>
      <c r="F165" s="122">
        <f>F166</f>
        <v>11</v>
      </c>
      <c r="G165" s="130">
        <f t="shared" si="66"/>
        <v>9.4230627412099199E-2</v>
      </c>
      <c r="H165" s="130">
        <f t="shared" si="67"/>
        <v>4.5066821805786576E-2</v>
      </c>
      <c r="I165" s="130">
        <f t="shared" si="68"/>
        <v>4.5066821805786576E-2</v>
      </c>
      <c r="J165" s="47"/>
      <c r="K165" s="47"/>
      <c r="L165" s="47"/>
      <c r="M165" s="116"/>
      <c r="N165" s="47"/>
      <c r="O165" s="47"/>
      <c r="P165" s="47"/>
      <c r="Q165" s="47"/>
      <c r="R165" s="47"/>
      <c r="T165" s="118"/>
      <c r="U165" s="119"/>
      <c r="V165" s="119"/>
      <c r="W165" s="119"/>
      <c r="X165" s="119"/>
      <c r="Y165" s="119"/>
    </row>
    <row r="166" spans="1:25" ht="47.25" hidden="1" x14ac:dyDescent="0.25">
      <c r="A166" s="105"/>
      <c r="B166" s="19" t="s">
        <v>221</v>
      </c>
      <c r="C166" s="91">
        <f>C167+C168+C169</f>
        <v>244.08200000000002</v>
      </c>
      <c r="D166" s="52"/>
      <c r="E166" s="52"/>
      <c r="F166" s="129">
        <f>F167+F168+F169</f>
        <v>11</v>
      </c>
      <c r="G166" s="4">
        <f t="shared" si="66"/>
        <v>0</v>
      </c>
      <c r="H166" s="4">
        <f t="shared" si="67"/>
        <v>0</v>
      </c>
      <c r="I166" s="4">
        <f t="shared" si="68"/>
        <v>4.5066821805786576E-2</v>
      </c>
      <c r="J166" s="52"/>
      <c r="K166" s="52"/>
      <c r="L166" s="52"/>
      <c r="M166" s="5">
        <f t="shared" si="69"/>
        <v>0</v>
      </c>
      <c r="N166" s="52"/>
      <c r="O166" s="52"/>
      <c r="P166" s="52"/>
      <c r="Q166" s="52"/>
      <c r="R166" s="52"/>
      <c r="T166" s="63">
        <f>F166/C166</f>
        <v>4.5066821805786576E-2</v>
      </c>
      <c r="U166" s="64">
        <f>INT(F166*IF(T166&lt;1,0.03,IF(T166&lt;2,0.05,IF(T166&lt;4,0.07,IF(T166&lt;6,0.08,IF(T166&lt;8,0.1,IF(T166&lt;10,0.12,IF(T166&lt;12,0.15,0.18))))))))</f>
        <v>0</v>
      </c>
      <c r="V166" s="137" t="b">
        <f>IF(F166&lt;E166,N166&lt;U166,N166&lt;=U166)</f>
        <v>1</v>
      </c>
      <c r="W166" s="137" t="b">
        <f>P166&lt;=N166*0.25</f>
        <v>1</v>
      </c>
      <c r="X166" s="137" t="b">
        <f>R166&lt;N166*0.5</f>
        <v>0</v>
      </c>
      <c r="Y166" s="137" t="b">
        <f>N166=P166+Q166+R166</f>
        <v>1</v>
      </c>
    </row>
    <row r="167" spans="1:25" x14ac:dyDescent="0.25">
      <c r="A167" s="105" t="s">
        <v>362</v>
      </c>
      <c r="B167" s="6" t="s">
        <v>96</v>
      </c>
      <c r="C167" s="72">
        <v>163.01400000000001</v>
      </c>
      <c r="D167" s="52">
        <v>18</v>
      </c>
      <c r="E167" s="52">
        <v>11</v>
      </c>
      <c r="F167" s="65">
        <v>11</v>
      </c>
      <c r="G167" s="4">
        <f t="shared" si="66"/>
        <v>0.11041996392947845</v>
      </c>
      <c r="H167" s="4">
        <f t="shared" si="67"/>
        <v>6.7478866845792379E-2</v>
      </c>
      <c r="I167" s="4">
        <f t="shared" si="68"/>
        <v>6.7478866845792379E-2</v>
      </c>
      <c r="J167" s="52"/>
      <c r="K167" s="52"/>
      <c r="L167" s="52"/>
      <c r="M167" s="5">
        <f t="shared" si="69"/>
        <v>0</v>
      </c>
      <c r="N167" s="52">
        <v>0</v>
      </c>
      <c r="O167" s="52"/>
      <c r="P167" s="52"/>
      <c r="Q167" s="52"/>
      <c r="R167" s="52"/>
      <c r="T167" s="63">
        <f>F167/C167</f>
        <v>6.7478866845792379E-2</v>
      </c>
      <c r="U167" s="64">
        <f>INT(F167*IF(T167&lt;1,0.03,IF(T167&lt;2,0.05,IF(T167&lt;4,0.07,IF(T167&lt;6,0.08,IF(T167&lt;8,0.1,IF(T167&lt;10,0.12,IF(T167&lt;12,0.15,0.18))))))))</f>
        <v>0</v>
      </c>
      <c r="V167" s="137" t="b">
        <f>IF(F167&lt;E167,N167&lt;U167,N167&lt;=U167)</f>
        <v>1</v>
      </c>
      <c r="W167" s="137" t="b">
        <f>P167&lt;=N167*0.25</f>
        <v>1</v>
      </c>
      <c r="X167" s="137" t="b">
        <f>R167&lt;N167*0.5</f>
        <v>0</v>
      </c>
      <c r="Y167" s="137" t="b">
        <f>N167=P167+Q167+R167</f>
        <v>1</v>
      </c>
    </row>
    <row r="168" spans="1:25" x14ac:dyDescent="0.25">
      <c r="A168" s="105" t="s">
        <v>363</v>
      </c>
      <c r="B168" s="6" t="s">
        <v>95</v>
      </c>
      <c r="C168" s="72">
        <v>51.948</v>
      </c>
      <c r="D168" s="52">
        <v>5</v>
      </c>
      <c r="E168" s="52">
        <v>0</v>
      </c>
      <c r="F168" s="65">
        <v>0</v>
      </c>
      <c r="G168" s="4">
        <f t="shared" si="66"/>
        <v>9.6250096250096243E-2</v>
      </c>
      <c r="H168" s="4">
        <f t="shared" si="67"/>
        <v>0</v>
      </c>
      <c r="I168" s="4">
        <f t="shared" si="68"/>
        <v>0</v>
      </c>
      <c r="J168" s="52"/>
      <c r="K168" s="52"/>
      <c r="L168" s="52"/>
      <c r="M168" s="5">
        <v>0</v>
      </c>
      <c r="N168" s="52">
        <v>0</v>
      </c>
      <c r="O168" s="52"/>
      <c r="P168" s="52"/>
      <c r="Q168" s="52"/>
      <c r="R168" s="52"/>
      <c r="T168" s="63">
        <f>F168/C168</f>
        <v>0</v>
      </c>
      <c r="U168" s="64">
        <f>INT(F168*IF(T168&lt;1,0.03,IF(T168&lt;2,0.05,IF(T168&lt;4,0.07,IF(T168&lt;6,0.08,IF(T168&lt;8,0.1,IF(T168&lt;10,0.12,IF(T168&lt;12,0.15,0.18))))))))</f>
        <v>0</v>
      </c>
      <c r="V168" s="137" t="b">
        <f>IF(F168&lt;E168,N168&lt;U168,N168&lt;=U168)</f>
        <v>1</v>
      </c>
      <c r="W168" s="137" t="b">
        <f>P168&lt;=N168*0.25</f>
        <v>1</v>
      </c>
      <c r="X168" s="137" t="b">
        <f>R168&lt;N168*0.5</f>
        <v>0</v>
      </c>
      <c r="Y168" s="137" t="b">
        <f>N168=P168+Q168+R168</f>
        <v>1</v>
      </c>
    </row>
    <row r="169" spans="1:25" x14ac:dyDescent="0.25">
      <c r="A169" s="105" t="s">
        <v>364</v>
      </c>
      <c r="B169" s="6" t="s">
        <v>94</v>
      </c>
      <c r="C169" s="72">
        <v>29.12</v>
      </c>
      <c r="D169" s="52">
        <v>0</v>
      </c>
      <c r="E169" s="52">
        <v>0</v>
      </c>
      <c r="F169" s="65">
        <v>0</v>
      </c>
      <c r="G169" s="4">
        <f t="shared" si="66"/>
        <v>0</v>
      </c>
      <c r="H169" s="4">
        <f t="shared" si="67"/>
        <v>0</v>
      </c>
      <c r="I169" s="4">
        <f t="shared" si="68"/>
        <v>0</v>
      </c>
      <c r="J169" s="52"/>
      <c r="K169" s="52"/>
      <c r="L169" s="52"/>
      <c r="M169" s="5">
        <v>0</v>
      </c>
      <c r="N169" s="52">
        <v>0</v>
      </c>
      <c r="O169" s="52"/>
      <c r="P169" s="52"/>
      <c r="Q169" s="52"/>
      <c r="R169" s="52"/>
      <c r="T169" s="63">
        <f>F169/C169</f>
        <v>0</v>
      </c>
      <c r="U169" s="64">
        <f>INT(F169*IF(T169&lt;1,0.03,IF(T169&lt;2,0.05,IF(T169&lt;4,0.07,IF(T169&lt;6,0.08,IF(T169&lt;8,0.1,IF(T169&lt;10,0.12,IF(T169&lt;12,0.15,0.18))))))))</f>
        <v>0</v>
      </c>
      <c r="V169" s="137" t="b">
        <f>IF(F169&lt;E169,N169&lt;U169,N169&lt;=U169)</f>
        <v>1</v>
      </c>
      <c r="W169" s="137" t="b">
        <f>P169&lt;=N169*0.25</f>
        <v>1</v>
      </c>
      <c r="X169" s="137" t="b">
        <f>R169&lt;N169*0.5</f>
        <v>0</v>
      </c>
      <c r="Y169" s="137" t="b">
        <f>N169=P169+Q169+R169</f>
        <v>1</v>
      </c>
    </row>
    <row r="170" spans="1:25" s="117" customFormat="1" x14ac:dyDescent="0.25">
      <c r="A170" s="71">
        <v>22</v>
      </c>
      <c r="B170" s="33" t="s">
        <v>97</v>
      </c>
      <c r="C170" s="97">
        <f>C171</f>
        <v>273.93</v>
      </c>
      <c r="D170" s="47">
        <v>12</v>
      </c>
      <c r="E170" s="47">
        <v>23</v>
      </c>
      <c r="F170" s="47">
        <f>F171</f>
        <v>33</v>
      </c>
      <c r="G170" s="130">
        <f t="shared" si="66"/>
        <v>4.3806811959259666E-2</v>
      </c>
      <c r="H170" s="130">
        <f t="shared" si="67"/>
        <v>8.3963056255247692E-2</v>
      </c>
      <c r="I170" s="130">
        <f t="shared" si="68"/>
        <v>0.12046873288796407</v>
      </c>
      <c r="J170" s="47"/>
      <c r="K170" s="47"/>
      <c r="L170" s="47"/>
      <c r="M170" s="116"/>
      <c r="N170" s="47"/>
      <c r="O170" s="47"/>
      <c r="P170" s="47"/>
      <c r="Q170" s="47"/>
      <c r="R170" s="47"/>
      <c r="T170" s="118"/>
      <c r="U170" s="119"/>
      <c r="V170" s="119"/>
      <c r="W170" s="119"/>
      <c r="X170" s="119"/>
      <c r="Y170" s="119"/>
    </row>
    <row r="171" spans="1:25" ht="47.25" hidden="1" x14ac:dyDescent="0.25">
      <c r="A171" s="105"/>
      <c r="B171" s="19" t="s">
        <v>222</v>
      </c>
      <c r="C171" s="91">
        <f>C172+C173</f>
        <v>273.93</v>
      </c>
      <c r="D171" s="52"/>
      <c r="E171" s="52"/>
      <c r="F171" s="92">
        <f>F172+F173</f>
        <v>33</v>
      </c>
      <c r="G171" s="4">
        <f t="shared" si="66"/>
        <v>0</v>
      </c>
      <c r="H171" s="4">
        <f t="shared" si="67"/>
        <v>0</v>
      </c>
      <c r="I171" s="4">
        <f t="shared" si="68"/>
        <v>0.12046873288796407</v>
      </c>
      <c r="J171" s="52"/>
      <c r="K171" s="52"/>
      <c r="L171" s="52"/>
      <c r="M171" s="5">
        <f t="shared" si="69"/>
        <v>0</v>
      </c>
      <c r="N171" s="52"/>
      <c r="O171" s="52"/>
      <c r="P171" s="52"/>
      <c r="Q171" s="52"/>
      <c r="R171" s="52"/>
      <c r="T171" s="63">
        <f>F171/C171</f>
        <v>0.12046873288796407</v>
      </c>
      <c r="U171" s="64">
        <f>INT(F171*IF(T171&lt;1,0.03,IF(T171&lt;2,0.05,IF(T171&lt;4,0.07,IF(T171&lt;6,0.08,IF(T171&lt;8,0.1,IF(T171&lt;10,0.12,IF(T171&lt;12,0.15,0.18))))))))</f>
        <v>0</v>
      </c>
      <c r="V171" s="137" t="b">
        <f>IF(F171&lt;E171,N171&lt;U171,N171&lt;=U171)</f>
        <v>1</v>
      </c>
      <c r="W171" s="137" t="b">
        <f>P171&lt;=N171*0.25</f>
        <v>1</v>
      </c>
      <c r="X171" s="137" t="b">
        <f>R171&lt;N171*0.5</f>
        <v>0</v>
      </c>
      <c r="Y171" s="137" t="b">
        <f>N171=P171+Q171+R171</f>
        <v>1</v>
      </c>
    </row>
    <row r="172" spans="1:25" x14ac:dyDescent="0.25">
      <c r="A172" s="105" t="s">
        <v>365</v>
      </c>
      <c r="B172" s="6" t="s">
        <v>99</v>
      </c>
      <c r="C172" s="72">
        <v>186.93</v>
      </c>
      <c r="D172" s="52">
        <v>12</v>
      </c>
      <c r="E172" s="52">
        <v>14</v>
      </c>
      <c r="F172" s="52">
        <v>33</v>
      </c>
      <c r="G172" s="4">
        <f t="shared" si="66"/>
        <v>6.4195153265928423E-2</v>
      </c>
      <c r="H172" s="4">
        <f t="shared" si="67"/>
        <v>7.4894345476916493E-2</v>
      </c>
      <c r="I172" s="4">
        <f t="shared" si="68"/>
        <v>0.17653667148130314</v>
      </c>
      <c r="J172" s="52"/>
      <c r="K172" s="52"/>
      <c r="L172" s="52"/>
      <c r="M172" s="5">
        <f t="shared" si="69"/>
        <v>0</v>
      </c>
      <c r="N172" s="52">
        <v>0</v>
      </c>
      <c r="O172" s="52"/>
      <c r="P172" s="52"/>
      <c r="Q172" s="52"/>
      <c r="R172" s="52"/>
      <c r="T172" s="63">
        <f>F172/C172</f>
        <v>0.17653667148130314</v>
      </c>
      <c r="U172" s="64">
        <f>INT(F172*IF(T172&lt;1,0.03,IF(T172&lt;2,0.05,IF(T172&lt;4,0.07,IF(T172&lt;6,0.08,IF(T172&lt;8,0.1,IF(T172&lt;10,0.12,IF(T172&lt;12,0.15,0.18))))))))</f>
        <v>0</v>
      </c>
      <c r="V172" s="137" t="b">
        <f>IF(F172&lt;E172,N172&lt;U172,N172&lt;=U172)</f>
        <v>1</v>
      </c>
      <c r="W172" s="137" t="b">
        <f>P172&lt;=N172*0.25</f>
        <v>1</v>
      </c>
      <c r="X172" s="137" t="b">
        <f>R172&lt;N172*0.5</f>
        <v>0</v>
      </c>
      <c r="Y172" s="137" t="b">
        <f>N172=P172+Q172+R172</f>
        <v>1</v>
      </c>
    </row>
    <row r="173" spans="1:25" x14ac:dyDescent="0.25">
      <c r="A173" s="105" t="s">
        <v>366</v>
      </c>
      <c r="B173" s="6" t="s">
        <v>98</v>
      </c>
      <c r="C173" s="72">
        <v>87</v>
      </c>
      <c r="D173" s="52">
        <v>0</v>
      </c>
      <c r="E173" s="52">
        <v>9</v>
      </c>
      <c r="F173" s="52">
        <v>0</v>
      </c>
      <c r="G173" s="4">
        <f t="shared" si="66"/>
        <v>0</v>
      </c>
      <c r="H173" s="4">
        <f t="shared" si="67"/>
        <v>0.10344827586206896</v>
      </c>
      <c r="I173" s="4">
        <f t="shared" si="68"/>
        <v>0</v>
      </c>
      <c r="J173" s="52"/>
      <c r="K173" s="52"/>
      <c r="L173" s="52"/>
      <c r="M173" s="5">
        <v>0</v>
      </c>
      <c r="N173" s="52">
        <v>0</v>
      </c>
      <c r="O173" s="52"/>
      <c r="P173" s="52"/>
      <c r="Q173" s="52"/>
      <c r="R173" s="52"/>
      <c r="T173" s="63">
        <f>F173/C173</f>
        <v>0</v>
      </c>
      <c r="U173" s="64">
        <f>INT(F173*IF(T173&lt;1,0.03,IF(T173&lt;2,0.05,IF(T173&lt;4,0.07,IF(T173&lt;6,0.08,IF(T173&lt;8,0.1,IF(T173&lt;10,0.12,IF(T173&lt;12,0.15,0.18))))))))</f>
        <v>0</v>
      </c>
      <c r="V173" s="137" t="b">
        <f>IF(F173&lt;E173,N173&lt;U173,N173&lt;=U173)</f>
        <v>0</v>
      </c>
      <c r="W173" s="137" t="b">
        <f>P173&lt;=N173*0.25</f>
        <v>1</v>
      </c>
      <c r="X173" s="137" t="b">
        <f>R173&lt;N173*0.5</f>
        <v>0</v>
      </c>
      <c r="Y173" s="137" t="b">
        <f>N173=P173+Q173+R173</f>
        <v>1</v>
      </c>
    </row>
    <row r="174" spans="1:25" s="117" customFormat="1" x14ac:dyDescent="0.25">
      <c r="A174" s="71">
        <v>23</v>
      </c>
      <c r="B174" s="33" t="s">
        <v>100</v>
      </c>
      <c r="C174" s="97">
        <f>C175</f>
        <v>324.68200000000002</v>
      </c>
      <c r="D174" s="47">
        <v>23</v>
      </c>
      <c r="E174" s="47">
        <v>43</v>
      </c>
      <c r="F174" s="47">
        <f>F175</f>
        <v>112</v>
      </c>
      <c r="G174" s="130">
        <f t="shared" si="66"/>
        <v>7.0838543559544415E-2</v>
      </c>
      <c r="H174" s="130">
        <f t="shared" si="67"/>
        <v>0.13243727708958303</v>
      </c>
      <c r="I174" s="130">
        <f t="shared" si="68"/>
        <v>0.34495290776821624</v>
      </c>
      <c r="J174" s="47"/>
      <c r="K174" s="47"/>
      <c r="L174" s="47"/>
      <c r="M174" s="116"/>
      <c r="N174" s="47"/>
      <c r="O174" s="47"/>
      <c r="P174" s="47"/>
      <c r="Q174" s="47"/>
      <c r="R174" s="47"/>
      <c r="T174" s="118"/>
      <c r="U174" s="119"/>
      <c r="V174" s="119"/>
      <c r="W174" s="119"/>
      <c r="X174" s="119"/>
      <c r="Y174" s="119"/>
    </row>
    <row r="175" spans="1:25" ht="47.25" hidden="1" x14ac:dyDescent="0.25">
      <c r="A175" s="105"/>
      <c r="B175" s="19" t="s">
        <v>223</v>
      </c>
      <c r="C175" s="91">
        <f>C176+C177</f>
        <v>324.68200000000002</v>
      </c>
      <c r="D175" s="52"/>
      <c r="E175" s="52"/>
      <c r="F175" s="92">
        <f>F176+F177</f>
        <v>112</v>
      </c>
      <c r="G175" s="4">
        <f t="shared" si="66"/>
        <v>0</v>
      </c>
      <c r="H175" s="4">
        <f t="shared" si="67"/>
        <v>0</v>
      </c>
      <c r="I175" s="4">
        <f t="shared" si="68"/>
        <v>0.34495290776821624</v>
      </c>
      <c r="J175" s="52"/>
      <c r="K175" s="52"/>
      <c r="L175" s="52"/>
      <c r="M175" s="5">
        <f t="shared" si="69"/>
        <v>0</v>
      </c>
      <c r="N175" s="52"/>
      <c r="O175" s="52"/>
      <c r="P175" s="52"/>
      <c r="Q175" s="52"/>
      <c r="R175" s="52"/>
      <c r="T175" s="63">
        <f>F175/C175</f>
        <v>0.34495290776821624</v>
      </c>
      <c r="U175" s="64">
        <f>INT(F175*IF(T175&lt;1,0.03,IF(T175&lt;2,0.05,IF(T175&lt;4,0.07,IF(T175&lt;6,0.08,IF(T175&lt;8,0.1,IF(T175&lt;10,0.12,IF(T175&lt;12,0.15,0.18))))))))</f>
        <v>3</v>
      </c>
      <c r="V175" s="137" t="b">
        <f>IF(F175&lt;E175,N175&lt;U175,N175&lt;=U175)</f>
        <v>1</v>
      </c>
      <c r="W175" s="137" t="b">
        <f>P175&lt;=N175*0.25</f>
        <v>1</v>
      </c>
      <c r="X175" s="137" t="b">
        <f>R175&lt;N175*0.5</f>
        <v>0</v>
      </c>
      <c r="Y175" s="137" t="b">
        <f>N175=P175+Q175+R175</f>
        <v>1</v>
      </c>
    </row>
    <row r="176" spans="1:25" ht="31.5" x14ac:dyDescent="0.25">
      <c r="A176" s="105" t="s">
        <v>367</v>
      </c>
      <c r="B176" s="6" t="s">
        <v>102</v>
      </c>
      <c r="C176" s="72">
        <v>230.815</v>
      </c>
      <c r="D176" s="52">
        <v>23</v>
      </c>
      <c r="E176" s="52">
        <v>43</v>
      </c>
      <c r="F176" s="52">
        <v>112</v>
      </c>
      <c r="G176" s="4">
        <f t="shared" si="66"/>
        <v>9.9646903364166109E-2</v>
      </c>
      <c r="H176" s="4">
        <f t="shared" si="67"/>
        <v>0.18629638455039751</v>
      </c>
      <c r="I176" s="4">
        <f t="shared" si="68"/>
        <v>0.48523709464289583</v>
      </c>
      <c r="J176" s="52"/>
      <c r="K176" s="52"/>
      <c r="L176" s="52"/>
      <c r="M176" s="5">
        <f t="shared" si="69"/>
        <v>2.6785714285714284</v>
      </c>
      <c r="N176" s="52">
        <v>3</v>
      </c>
      <c r="O176" s="52"/>
      <c r="P176" s="52">
        <v>0</v>
      </c>
      <c r="Q176" s="52">
        <v>2</v>
      </c>
      <c r="R176" s="52">
        <v>1</v>
      </c>
      <c r="T176" s="63">
        <f>F176/C176</f>
        <v>0.48523709464289583</v>
      </c>
      <c r="U176" s="64">
        <f>INT(F176*IF(T176&lt;1,0.03,IF(T176&lt;2,0.05,IF(T176&lt;4,0.07,IF(T176&lt;6,0.08,IF(T176&lt;8,0.1,IF(T176&lt;10,0.12,IF(T176&lt;12,0.15,0.18))))))))</f>
        <v>3</v>
      </c>
      <c r="V176" s="137" t="b">
        <f>IF(F176&lt;E176,N176&lt;U176,N176&lt;=U176)</f>
        <v>1</v>
      </c>
      <c r="W176" s="137" t="b">
        <f>P176&lt;=N176*0.25</f>
        <v>1</v>
      </c>
      <c r="X176" s="137" t="b">
        <f>R176&lt;N176*0.5</f>
        <v>1</v>
      </c>
      <c r="Y176" s="137" t="b">
        <f>N176=P176+Q176+R176</f>
        <v>1</v>
      </c>
    </row>
    <row r="177" spans="1:25" x14ac:dyDescent="0.25">
      <c r="A177" s="105" t="s">
        <v>368</v>
      </c>
      <c r="B177" s="6" t="s">
        <v>101</v>
      </c>
      <c r="C177" s="72">
        <v>93.867000000000004</v>
      </c>
      <c r="D177" s="52">
        <v>0</v>
      </c>
      <c r="E177" s="52">
        <v>0</v>
      </c>
      <c r="F177" s="52">
        <v>0</v>
      </c>
      <c r="G177" s="4">
        <f t="shared" si="66"/>
        <v>0</v>
      </c>
      <c r="H177" s="4">
        <f t="shared" si="67"/>
        <v>0</v>
      </c>
      <c r="I177" s="4">
        <f t="shared" si="68"/>
        <v>0</v>
      </c>
      <c r="J177" s="52"/>
      <c r="K177" s="52"/>
      <c r="L177" s="52"/>
      <c r="M177" s="5">
        <v>0</v>
      </c>
      <c r="N177" s="52">
        <v>0</v>
      </c>
      <c r="O177" s="52"/>
      <c r="P177" s="52"/>
      <c r="Q177" s="52"/>
      <c r="R177" s="52"/>
      <c r="T177" s="63">
        <f>F177/C177</f>
        <v>0</v>
      </c>
      <c r="U177" s="64">
        <f>INT(F177*IF(T177&lt;1,0.03,IF(T177&lt;2,0.05,IF(T177&lt;4,0.07,IF(T177&lt;6,0.08,IF(T177&lt;8,0.1,IF(T177&lt;10,0.12,IF(T177&lt;12,0.15,0.18))))))))</f>
        <v>0</v>
      </c>
      <c r="V177" s="137" t="b">
        <f>IF(F177&lt;E177,N177&lt;U177,N177&lt;=U177)</f>
        <v>1</v>
      </c>
      <c r="W177" s="137" t="b">
        <f>P177&lt;=N177*0.25</f>
        <v>1</v>
      </c>
      <c r="X177" s="137" t="b">
        <f>R177&lt;N177*0.5</f>
        <v>0</v>
      </c>
      <c r="Y177" s="137" t="b">
        <f>N177=P177+Q177+R177</f>
        <v>1</v>
      </c>
    </row>
    <row r="178" spans="1:25" s="117" customFormat="1" x14ac:dyDescent="0.25">
      <c r="A178" s="71">
        <v>24</v>
      </c>
      <c r="B178" s="96" t="s">
        <v>103</v>
      </c>
      <c r="C178" s="97">
        <f>C179</f>
        <v>369.9980000000001</v>
      </c>
      <c r="D178" s="47">
        <v>1465</v>
      </c>
      <c r="E178" s="47">
        <v>1856</v>
      </c>
      <c r="F178" s="47">
        <f>F179</f>
        <v>2639</v>
      </c>
      <c r="G178" s="130">
        <f t="shared" si="66"/>
        <v>3.9594808620587125</v>
      </c>
      <c r="H178" s="130">
        <f t="shared" si="67"/>
        <v>5.0162433310450316</v>
      </c>
      <c r="I178" s="130">
        <f t="shared" si="68"/>
        <v>7.132470986329654</v>
      </c>
      <c r="J178" s="47"/>
      <c r="K178" s="47"/>
      <c r="L178" s="47"/>
      <c r="M178" s="116"/>
      <c r="N178" s="47"/>
      <c r="O178" s="47"/>
      <c r="P178" s="47"/>
      <c r="Q178" s="47"/>
      <c r="R178" s="47"/>
      <c r="T178" s="118"/>
      <c r="U178" s="119"/>
      <c r="V178" s="119"/>
      <c r="W178" s="119"/>
      <c r="X178" s="119"/>
      <c r="Y178" s="119"/>
    </row>
    <row r="179" spans="1:25" ht="34.5" hidden="1" customHeight="1" x14ac:dyDescent="0.25">
      <c r="A179" s="105"/>
      <c r="B179" s="19" t="s">
        <v>224</v>
      </c>
      <c r="C179" s="91">
        <f>C180+C182+C181+C183+C184+C185+C186+C187+C188+C189+C190</f>
        <v>369.9980000000001</v>
      </c>
      <c r="D179" s="52"/>
      <c r="E179" s="52"/>
      <c r="F179" s="92">
        <f>F180+F182+F181+F183+F184+F185+F186+F187+F188+F189+F190</f>
        <v>2639</v>
      </c>
      <c r="G179" s="4">
        <f t="shared" si="66"/>
        <v>0</v>
      </c>
      <c r="H179" s="4">
        <f t="shared" si="67"/>
        <v>0</v>
      </c>
      <c r="I179" s="4">
        <f t="shared" si="68"/>
        <v>7.132470986329654</v>
      </c>
      <c r="J179" s="52"/>
      <c r="K179" s="52"/>
      <c r="L179" s="52"/>
      <c r="M179" s="5">
        <f t="shared" si="69"/>
        <v>0</v>
      </c>
      <c r="N179" s="52"/>
      <c r="O179" s="52"/>
      <c r="P179" s="52"/>
      <c r="Q179" s="52"/>
      <c r="R179" s="52"/>
      <c r="T179" s="63">
        <f t="shared" ref="T179:T189" si="76">F179/C179</f>
        <v>7.132470986329654</v>
      </c>
      <c r="U179" s="64">
        <f t="shared" ref="U179:U189" si="77">INT(F179*IF(T179&lt;1,0.03,IF(T179&lt;2,0.05,IF(T179&lt;4,0.07,IF(T179&lt;6,0.08,IF(T179&lt;8,0.1,IF(T179&lt;10,0.12,IF(T179&lt;12,0.15,0.18))))))))</f>
        <v>263</v>
      </c>
      <c r="V179" s="137" t="b">
        <f t="shared" ref="V179:V189" si="78">IF(F179&lt;E179,N179&lt;U179,N179&lt;=U179)</f>
        <v>1</v>
      </c>
      <c r="W179" s="137" t="b">
        <f t="shared" ref="W179:W189" si="79">P179&lt;=N179*0.25</f>
        <v>1</v>
      </c>
      <c r="X179" s="137" t="b">
        <f t="shared" ref="X179:X189" si="80">R179&lt;N179*0.5</f>
        <v>0</v>
      </c>
      <c r="Y179" s="137" t="b">
        <f t="shared" ref="Y179:Y189" si="81">N179=P179+Q179+R179</f>
        <v>1</v>
      </c>
    </row>
    <row r="180" spans="1:25" ht="31.5" x14ac:dyDescent="0.25">
      <c r="A180" s="105" t="s">
        <v>369</v>
      </c>
      <c r="B180" s="6" t="s">
        <v>176</v>
      </c>
      <c r="C180" s="72">
        <v>6.4470000000000001</v>
      </c>
      <c r="D180" s="52">
        <v>10</v>
      </c>
      <c r="E180" s="52">
        <v>45</v>
      </c>
      <c r="F180" s="52">
        <v>70</v>
      </c>
      <c r="G180" s="4">
        <f t="shared" si="66"/>
        <v>1.5511090429657204</v>
      </c>
      <c r="H180" s="4">
        <f t="shared" si="67"/>
        <v>6.9799906933457425</v>
      </c>
      <c r="I180" s="4">
        <f t="shared" si="68"/>
        <v>10.857763300760043</v>
      </c>
      <c r="J180" s="52"/>
      <c r="K180" s="52"/>
      <c r="L180" s="52"/>
      <c r="M180" s="5">
        <f t="shared" si="69"/>
        <v>0</v>
      </c>
      <c r="N180" s="52">
        <v>0</v>
      </c>
      <c r="O180" s="52"/>
      <c r="P180" s="52"/>
      <c r="Q180" s="52"/>
      <c r="R180" s="52"/>
      <c r="T180" s="63">
        <f t="shared" si="76"/>
        <v>10.857763300760043</v>
      </c>
      <c r="U180" s="64">
        <f t="shared" si="77"/>
        <v>10</v>
      </c>
      <c r="V180" s="137" t="b">
        <f t="shared" si="78"/>
        <v>1</v>
      </c>
      <c r="W180" s="137" t="b">
        <f t="shared" si="79"/>
        <v>1</v>
      </c>
      <c r="X180" s="137" t="b">
        <f t="shared" si="80"/>
        <v>0</v>
      </c>
      <c r="Y180" s="137" t="b">
        <f t="shared" si="81"/>
        <v>1</v>
      </c>
    </row>
    <row r="181" spans="1:25" x14ac:dyDescent="0.25">
      <c r="A181" s="105" t="s">
        <v>370</v>
      </c>
      <c r="B181" s="6" t="s">
        <v>225</v>
      </c>
      <c r="C181" s="72">
        <v>35.659999999999997</v>
      </c>
      <c r="D181" s="52">
        <v>237</v>
      </c>
      <c r="E181" s="52">
        <v>300</v>
      </c>
      <c r="F181" s="52">
        <v>410</v>
      </c>
      <c r="G181" s="4">
        <f t="shared" ref="G181" si="82">D181/C181</f>
        <v>6.6461020751542348</v>
      </c>
      <c r="H181" s="4">
        <f t="shared" ref="H181" si="83">E181/C181</f>
        <v>8.4127874369040949</v>
      </c>
      <c r="I181" s="4">
        <f t="shared" ref="I181" si="84">F181/C181</f>
        <v>11.49747616376893</v>
      </c>
      <c r="J181" s="52"/>
      <c r="K181" s="52"/>
      <c r="L181" s="52"/>
      <c r="M181" s="5">
        <f t="shared" ref="M181" si="85">N181/F181*100</f>
        <v>0</v>
      </c>
      <c r="N181" s="52">
        <v>0</v>
      </c>
      <c r="O181" s="52"/>
      <c r="P181" s="52"/>
      <c r="Q181" s="52"/>
      <c r="R181" s="52"/>
      <c r="T181" s="63">
        <f t="shared" si="76"/>
        <v>11.49747616376893</v>
      </c>
      <c r="U181" s="64">
        <f t="shared" si="77"/>
        <v>61</v>
      </c>
      <c r="V181" s="137" t="b">
        <f t="shared" si="78"/>
        <v>1</v>
      </c>
      <c r="W181" s="137" t="b">
        <f t="shared" si="79"/>
        <v>1</v>
      </c>
      <c r="X181" s="137" t="b">
        <f t="shared" si="80"/>
        <v>0</v>
      </c>
      <c r="Y181" s="137" t="b">
        <f t="shared" si="81"/>
        <v>1</v>
      </c>
    </row>
    <row r="182" spans="1:25" x14ac:dyDescent="0.25">
      <c r="A182" s="105" t="s">
        <v>373</v>
      </c>
      <c r="B182" s="6" t="s">
        <v>110</v>
      </c>
      <c r="C182" s="72">
        <v>172.965</v>
      </c>
      <c r="D182" s="52">
        <v>365</v>
      </c>
      <c r="E182" s="52">
        <v>343</v>
      </c>
      <c r="F182" s="52">
        <v>676</v>
      </c>
      <c r="G182" s="4">
        <f t="shared" si="66"/>
        <v>2.1102535194981642</v>
      </c>
      <c r="H182" s="4">
        <f t="shared" si="67"/>
        <v>1.9830601566790969</v>
      </c>
      <c r="I182" s="4">
        <f t="shared" si="68"/>
        <v>3.9083051484404359</v>
      </c>
      <c r="J182" s="52"/>
      <c r="K182" s="52"/>
      <c r="L182" s="52"/>
      <c r="M182" s="5">
        <f t="shared" si="69"/>
        <v>6.9526627218934909</v>
      </c>
      <c r="N182" s="52">
        <v>47</v>
      </c>
      <c r="O182" s="52"/>
      <c r="P182" s="52">
        <v>11</v>
      </c>
      <c r="Q182" s="52">
        <v>13</v>
      </c>
      <c r="R182" s="52">
        <v>23</v>
      </c>
      <c r="T182" s="63">
        <f t="shared" si="76"/>
        <v>3.9083051484404359</v>
      </c>
      <c r="U182" s="64">
        <f t="shared" si="77"/>
        <v>47</v>
      </c>
      <c r="V182" s="137" t="b">
        <f t="shared" si="78"/>
        <v>1</v>
      </c>
      <c r="W182" s="137" t="b">
        <f t="shared" si="79"/>
        <v>1</v>
      </c>
      <c r="X182" s="137" t="b">
        <f t="shared" si="80"/>
        <v>1</v>
      </c>
      <c r="Y182" s="137" t="b">
        <f t="shared" si="81"/>
        <v>1</v>
      </c>
    </row>
    <row r="183" spans="1:25" x14ac:dyDescent="0.25">
      <c r="A183" s="105" t="s">
        <v>372</v>
      </c>
      <c r="B183" s="6" t="s">
        <v>379</v>
      </c>
      <c r="C183" s="72">
        <v>3.03</v>
      </c>
      <c r="D183" s="52">
        <v>50</v>
      </c>
      <c r="E183" s="52">
        <v>94</v>
      </c>
      <c r="F183" s="52">
        <v>94</v>
      </c>
      <c r="G183" s="4">
        <f t="shared" si="66"/>
        <v>16.501650165016503</v>
      </c>
      <c r="H183" s="4">
        <f t="shared" si="67"/>
        <v>31.023102310231025</v>
      </c>
      <c r="I183" s="4">
        <f t="shared" si="68"/>
        <v>31.023102310231025</v>
      </c>
      <c r="J183" s="52"/>
      <c r="K183" s="52"/>
      <c r="L183" s="52"/>
      <c r="M183" s="5">
        <f t="shared" si="69"/>
        <v>17.021276595744681</v>
      </c>
      <c r="N183" s="52">
        <v>16</v>
      </c>
      <c r="O183" s="52"/>
      <c r="P183" s="52">
        <v>1</v>
      </c>
      <c r="Q183" s="52">
        <v>15</v>
      </c>
      <c r="R183" s="52"/>
      <c r="T183" s="63">
        <f t="shared" si="76"/>
        <v>31.023102310231025</v>
      </c>
      <c r="U183" s="64">
        <f t="shared" si="77"/>
        <v>16</v>
      </c>
      <c r="V183" s="137" t="b">
        <f t="shared" si="78"/>
        <v>1</v>
      </c>
      <c r="W183" s="137" t="b">
        <f t="shared" si="79"/>
        <v>1</v>
      </c>
      <c r="X183" s="137" t="b">
        <f t="shared" si="80"/>
        <v>1</v>
      </c>
      <c r="Y183" s="137" t="b">
        <f t="shared" si="81"/>
        <v>1</v>
      </c>
    </row>
    <row r="184" spans="1:25" x14ac:dyDescent="0.25">
      <c r="A184" s="105" t="s">
        <v>374</v>
      </c>
      <c r="B184" s="6" t="s">
        <v>107</v>
      </c>
      <c r="C184" s="72">
        <v>27.84</v>
      </c>
      <c r="D184" s="52">
        <v>234</v>
      </c>
      <c r="E184" s="52">
        <v>311</v>
      </c>
      <c r="F184" s="52">
        <v>419</v>
      </c>
      <c r="G184" s="4">
        <f t="shared" si="66"/>
        <v>8.4051724137931032</v>
      </c>
      <c r="H184" s="4">
        <f t="shared" si="67"/>
        <v>11.170977011494253</v>
      </c>
      <c r="I184" s="4">
        <f t="shared" si="68"/>
        <v>15.050287356321839</v>
      </c>
      <c r="J184" s="52"/>
      <c r="K184" s="52"/>
      <c r="L184" s="52"/>
      <c r="M184" s="5">
        <f t="shared" si="69"/>
        <v>17.899761336515514</v>
      </c>
      <c r="N184" s="52">
        <v>75</v>
      </c>
      <c r="O184" s="52"/>
      <c r="P184" s="52">
        <v>10</v>
      </c>
      <c r="Q184" s="52">
        <v>50</v>
      </c>
      <c r="R184" s="52">
        <v>15</v>
      </c>
      <c r="T184" s="63">
        <f t="shared" si="76"/>
        <v>15.050287356321839</v>
      </c>
      <c r="U184" s="64">
        <f t="shared" si="77"/>
        <v>75</v>
      </c>
      <c r="V184" s="137" t="b">
        <f t="shared" si="78"/>
        <v>1</v>
      </c>
      <c r="W184" s="137" t="b">
        <f t="shared" si="79"/>
        <v>1</v>
      </c>
      <c r="X184" s="137" t="b">
        <f t="shared" si="80"/>
        <v>1</v>
      </c>
      <c r="Y184" s="137" t="b">
        <f t="shared" si="81"/>
        <v>1</v>
      </c>
    </row>
    <row r="185" spans="1:25" x14ac:dyDescent="0.25">
      <c r="A185" s="105" t="s">
        <v>335</v>
      </c>
      <c r="B185" s="6" t="s">
        <v>108</v>
      </c>
      <c r="C185" s="72">
        <v>17.72</v>
      </c>
      <c r="D185" s="52">
        <v>118</v>
      </c>
      <c r="E185" s="52">
        <v>120</v>
      </c>
      <c r="F185" s="52">
        <v>121</v>
      </c>
      <c r="G185" s="4">
        <f t="shared" si="66"/>
        <v>6.6591422121896171</v>
      </c>
      <c r="H185" s="4">
        <f t="shared" si="67"/>
        <v>6.772009029345373</v>
      </c>
      <c r="I185" s="4">
        <f t="shared" si="68"/>
        <v>6.8284424379232513</v>
      </c>
      <c r="J185" s="52"/>
      <c r="K185" s="52"/>
      <c r="L185" s="52"/>
      <c r="M185" s="5">
        <f t="shared" si="69"/>
        <v>8.2644628099173563</v>
      </c>
      <c r="N185" s="52">
        <v>10</v>
      </c>
      <c r="O185" s="52"/>
      <c r="P185" s="52">
        <v>2</v>
      </c>
      <c r="Q185" s="52">
        <v>4</v>
      </c>
      <c r="R185" s="52">
        <v>4</v>
      </c>
      <c r="T185" s="63">
        <f t="shared" si="76"/>
        <v>6.8284424379232513</v>
      </c>
      <c r="U185" s="64">
        <f t="shared" si="77"/>
        <v>12</v>
      </c>
      <c r="V185" s="137" t="b">
        <f t="shared" si="78"/>
        <v>1</v>
      </c>
      <c r="W185" s="137" t="b">
        <f t="shared" si="79"/>
        <v>1</v>
      </c>
      <c r="X185" s="137" t="b">
        <f t="shared" si="80"/>
        <v>1</v>
      </c>
      <c r="Y185" s="137" t="b">
        <f t="shared" si="81"/>
        <v>1</v>
      </c>
    </row>
    <row r="186" spans="1:25" x14ac:dyDescent="0.25">
      <c r="A186" s="105" t="s">
        <v>375</v>
      </c>
      <c r="B186" s="6" t="s">
        <v>106</v>
      </c>
      <c r="C186" s="72">
        <v>13</v>
      </c>
      <c r="D186" s="52">
        <v>61</v>
      </c>
      <c r="E186" s="52">
        <v>103</v>
      </c>
      <c r="F186" s="52">
        <v>85</v>
      </c>
      <c r="G186" s="4">
        <f t="shared" si="66"/>
        <v>4.6923076923076925</v>
      </c>
      <c r="H186" s="4">
        <f t="shared" si="67"/>
        <v>7.9230769230769234</v>
      </c>
      <c r="I186" s="4">
        <f t="shared" si="68"/>
        <v>6.5384615384615383</v>
      </c>
      <c r="J186" s="52"/>
      <c r="K186" s="52"/>
      <c r="L186" s="52"/>
      <c r="M186" s="5">
        <f t="shared" si="69"/>
        <v>8.235294117647058</v>
      </c>
      <c r="N186" s="52">
        <v>7</v>
      </c>
      <c r="O186" s="52"/>
      <c r="P186" s="52">
        <v>1</v>
      </c>
      <c r="Q186" s="52">
        <v>3</v>
      </c>
      <c r="R186" s="52">
        <v>3</v>
      </c>
      <c r="T186" s="63">
        <f t="shared" si="76"/>
        <v>6.5384615384615383</v>
      </c>
      <c r="U186" s="64">
        <f t="shared" si="77"/>
        <v>8</v>
      </c>
      <c r="V186" s="137" t="b">
        <f t="shared" si="78"/>
        <v>1</v>
      </c>
      <c r="W186" s="137" t="b">
        <f t="shared" si="79"/>
        <v>1</v>
      </c>
      <c r="X186" s="137" t="b">
        <f t="shared" si="80"/>
        <v>1</v>
      </c>
      <c r="Y186" s="137" t="b">
        <f t="shared" si="81"/>
        <v>1</v>
      </c>
    </row>
    <row r="187" spans="1:25" x14ac:dyDescent="0.25">
      <c r="A187" s="105" t="s">
        <v>371</v>
      </c>
      <c r="B187" s="6" t="s">
        <v>105</v>
      </c>
      <c r="C187" s="72">
        <v>9.0500000000000007</v>
      </c>
      <c r="D187" s="52">
        <v>15</v>
      </c>
      <c r="E187" s="52">
        <v>169</v>
      </c>
      <c r="F187" s="52">
        <v>173</v>
      </c>
      <c r="G187" s="4">
        <f t="shared" si="66"/>
        <v>1.6574585635359114</v>
      </c>
      <c r="H187" s="4">
        <f t="shared" si="67"/>
        <v>18.674033149171269</v>
      </c>
      <c r="I187" s="4">
        <f t="shared" si="68"/>
        <v>19.116022099447513</v>
      </c>
      <c r="J187" s="52"/>
      <c r="K187" s="52"/>
      <c r="L187" s="52"/>
      <c r="M187" s="5">
        <f t="shared" si="69"/>
        <v>8.6705202312138727</v>
      </c>
      <c r="N187" s="52">
        <v>15</v>
      </c>
      <c r="O187" s="52"/>
      <c r="P187" s="52">
        <v>3</v>
      </c>
      <c r="Q187" s="52">
        <v>7</v>
      </c>
      <c r="R187" s="52">
        <v>5</v>
      </c>
      <c r="T187" s="63">
        <f t="shared" si="76"/>
        <v>19.116022099447513</v>
      </c>
      <c r="U187" s="64">
        <f t="shared" si="77"/>
        <v>31</v>
      </c>
      <c r="V187" s="137" t="b">
        <f t="shared" si="78"/>
        <v>1</v>
      </c>
      <c r="W187" s="137" t="b">
        <f t="shared" si="79"/>
        <v>1</v>
      </c>
      <c r="X187" s="137" t="b">
        <f t="shared" si="80"/>
        <v>1</v>
      </c>
      <c r="Y187" s="137" t="b">
        <f t="shared" si="81"/>
        <v>1</v>
      </c>
    </row>
    <row r="188" spans="1:25" x14ac:dyDescent="0.25">
      <c r="A188" s="105" t="s">
        <v>376</v>
      </c>
      <c r="B188" s="6" t="s">
        <v>104</v>
      </c>
      <c r="C188" s="72">
        <v>22.675000000000001</v>
      </c>
      <c r="D188" s="52">
        <v>147</v>
      </c>
      <c r="E188" s="52">
        <v>145</v>
      </c>
      <c r="F188" s="9">
        <v>165</v>
      </c>
      <c r="G188" s="4">
        <f t="shared" si="66"/>
        <v>6.4829106945975745</v>
      </c>
      <c r="H188" s="4">
        <f t="shared" si="67"/>
        <v>6.3947078280044103</v>
      </c>
      <c r="I188" s="4">
        <f t="shared" si="68"/>
        <v>7.2767364939360526</v>
      </c>
      <c r="J188" s="52"/>
      <c r="K188" s="52"/>
      <c r="L188" s="52"/>
      <c r="M188" s="5">
        <f t="shared" si="69"/>
        <v>9.6969696969696972</v>
      </c>
      <c r="N188" s="52">
        <v>16</v>
      </c>
      <c r="O188" s="52"/>
      <c r="P188" s="52">
        <v>0</v>
      </c>
      <c r="Q188" s="52">
        <v>9</v>
      </c>
      <c r="R188" s="1">
        <v>7</v>
      </c>
      <c r="T188" s="63">
        <f t="shared" si="76"/>
        <v>7.2767364939360526</v>
      </c>
      <c r="U188" s="64">
        <f t="shared" si="77"/>
        <v>16</v>
      </c>
      <c r="V188" s="137" t="b">
        <f t="shared" si="78"/>
        <v>1</v>
      </c>
      <c r="W188" s="137" t="b">
        <f t="shared" si="79"/>
        <v>1</v>
      </c>
      <c r="X188" s="137" t="b">
        <f t="shared" si="80"/>
        <v>1</v>
      </c>
      <c r="Y188" s="137" t="b">
        <f t="shared" si="81"/>
        <v>1</v>
      </c>
    </row>
    <row r="189" spans="1:25" x14ac:dyDescent="0.25">
      <c r="A189" s="105" t="s">
        <v>377</v>
      </c>
      <c r="B189" s="6" t="s">
        <v>109</v>
      </c>
      <c r="C189" s="72">
        <v>42.951000000000001</v>
      </c>
      <c r="D189" s="52">
        <v>141</v>
      </c>
      <c r="E189" s="52">
        <v>163</v>
      </c>
      <c r="F189" s="9">
        <v>215</v>
      </c>
      <c r="G189" s="4">
        <f t="shared" si="66"/>
        <v>3.2828106446881331</v>
      </c>
      <c r="H189" s="4">
        <f t="shared" si="67"/>
        <v>3.7950222346394726</v>
      </c>
      <c r="I189" s="4">
        <f t="shared" si="68"/>
        <v>5.0057041745244577</v>
      </c>
      <c r="J189" s="52"/>
      <c r="K189" s="52"/>
      <c r="L189" s="52"/>
      <c r="M189" s="5">
        <f t="shared" si="69"/>
        <v>7.9069767441860463</v>
      </c>
      <c r="N189" s="52">
        <v>17</v>
      </c>
      <c r="O189" s="52"/>
      <c r="P189" s="52">
        <v>0</v>
      </c>
      <c r="Q189" s="52">
        <v>9</v>
      </c>
      <c r="R189" s="52">
        <v>8</v>
      </c>
      <c r="T189" s="63">
        <f t="shared" si="76"/>
        <v>5.0057041745244577</v>
      </c>
      <c r="U189" s="64">
        <f t="shared" si="77"/>
        <v>17</v>
      </c>
      <c r="V189" s="137" t="b">
        <f t="shared" si="78"/>
        <v>1</v>
      </c>
      <c r="W189" s="137" t="b">
        <f t="shared" si="79"/>
        <v>1</v>
      </c>
      <c r="X189" s="137" t="b">
        <f t="shared" si="80"/>
        <v>1</v>
      </c>
      <c r="Y189" s="137" t="b">
        <f t="shared" si="81"/>
        <v>1</v>
      </c>
    </row>
    <row r="190" spans="1:25" ht="31.5" x14ac:dyDescent="0.25">
      <c r="A190" s="105" t="s">
        <v>378</v>
      </c>
      <c r="B190" s="6" t="s">
        <v>177</v>
      </c>
      <c r="C190" s="72">
        <v>18.66</v>
      </c>
      <c r="D190" s="52">
        <v>87</v>
      </c>
      <c r="E190" s="52">
        <v>63</v>
      </c>
      <c r="F190" s="9">
        <v>211</v>
      </c>
      <c r="G190" s="4">
        <f t="shared" si="66"/>
        <v>4.662379421221865</v>
      </c>
      <c r="H190" s="4">
        <f t="shared" si="67"/>
        <v>3.3762057877813505</v>
      </c>
      <c r="I190" s="4">
        <f t="shared" si="68"/>
        <v>11.307609860664522</v>
      </c>
      <c r="J190" s="52"/>
      <c r="K190" s="52"/>
      <c r="L190" s="52"/>
      <c r="M190" s="5"/>
      <c r="N190" s="52"/>
      <c r="O190" s="52"/>
      <c r="P190" s="52"/>
      <c r="Q190" s="52"/>
      <c r="R190" s="52"/>
      <c r="T190" s="63"/>
      <c r="U190" s="64"/>
      <c r="V190" s="137"/>
      <c r="W190" s="137"/>
      <c r="X190" s="137"/>
      <c r="Y190" s="137"/>
    </row>
    <row r="191" spans="1:25" s="117" customFormat="1" x14ac:dyDescent="0.25">
      <c r="A191" s="71">
        <v>25</v>
      </c>
      <c r="B191" s="96" t="s">
        <v>111</v>
      </c>
      <c r="C191" s="97">
        <f>C192</f>
        <v>518.47299999999996</v>
      </c>
      <c r="D191" s="47">
        <v>609</v>
      </c>
      <c r="E191" s="47">
        <v>496</v>
      </c>
      <c r="F191" s="47">
        <f>F192</f>
        <v>429</v>
      </c>
      <c r="G191" s="130">
        <f t="shared" si="66"/>
        <v>1.1746031133733097</v>
      </c>
      <c r="H191" s="130">
        <f t="shared" si="67"/>
        <v>0.95665540924985493</v>
      </c>
      <c r="I191" s="130">
        <f t="shared" si="68"/>
        <v>0.82742977937134632</v>
      </c>
      <c r="J191" s="47"/>
      <c r="K191" s="47"/>
      <c r="L191" s="47"/>
      <c r="M191" s="116"/>
      <c r="N191" s="47"/>
      <c r="O191" s="47"/>
      <c r="P191" s="47"/>
      <c r="Q191" s="47"/>
      <c r="R191" s="47"/>
      <c r="T191" s="118"/>
      <c r="U191" s="119"/>
      <c r="V191" s="119"/>
      <c r="W191" s="119"/>
      <c r="X191" s="119"/>
      <c r="Y191" s="119"/>
    </row>
    <row r="192" spans="1:25" ht="47.25" hidden="1" x14ac:dyDescent="0.25">
      <c r="A192" s="66"/>
      <c r="B192" s="19" t="s">
        <v>227</v>
      </c>
      <c r="C192" s="91">
        <f>C193+C194</f>
        <v>518.47299999999996</v>
      </c>
      <c r="D192" s="52"/>
      <c r="E192" s="52"/>
      <c r="F192" s="92">
        <f>F193+F194</f>
        <v>429</v>
      </c>
      <c r="G192" s="4">
        <f t="shared" si="66"/>
        <v>0</v>
      </c>
      <c r="H192" s="4">
        <f t="shared" si="67"/>
        <v>0</v>
      </c>
      <c r="I192" s="4">
        <f t="shared" si="68"/>
        <v>0.82742977937134632</v>
      </c>
      <c r="J192" s="52"/>
      <c r="K192" s="52"/>
      <c r="L192" s="52"/>
      <c r="M192" s="5">
        <f t="shared" si="69"/>
        <v>0</v>
      </c>
      <c r="N192" s="52"/>
      <c r="O192" s="52"/>
      <c r="P192" s="52"/>
      <c r="Q192" s="52"/>
      <c r="R192" s="52"/>
      <c r="T192" s="63">
        <f>F192/C192</f>
        <v>0.82742977937134632</v>
      </c>
      <c r="U192" s="64">
        <f>INT(F192*IF(T192&lt;1,0.03,IF(T192&lt;2,0.05,IF(T192&lt;4,0.07,IF(T192&lt;6,0.08,IF(T192&lt;8,0.1,IF(T192&lt;10,0.12,IF(T192&lt;12,0.15,0.18))))))))</f>
        <v>12</v>
      </c>
      <c r="V192" s="137" t="b">
        <f>IF(F192&lt;E192,N192&lt;U192,N192&lt;=U192)</f>
        <v>1</v>
      </c>
      <c r="W192" s="137" t="b">
        <f>P192&lt;=N192*0.25</f>
        <v>1</v>
      </c>
      <c r="X192" s="137" t="b">
        <f>R192&lt;N192*0.5</f>
        <v>0</v>
      </c>
      <c r="Y192" s="137" t="b">
        <f>N192=P192+Q192+R192</f>
        <v>1</v>
      </c>
    </row>
    <row r="193" spans="1:25" ht="31.5" x14ac:dyDescent="0.25">
      <c r="A193" s="105" t="s">
        <v>380</v>
      </c>
      <c r="B193" s="6" t="s">
        <v>112</v>
      </c>
      <c r="C193" s="72">
        <v>443.40600000000001</v>
      </c>
      <c r="D193" s="52">
        <v>434</v>
      </c>
      <c r="E193" s="52">
        <v>323</v>
      </c>
      <c r="F193" s="52">
        <v>206</v>
      </c>
      <c r="G193" s="4">
        <f t="shared" si="66"/>
        <v>0.97878693567520514</v>
      </c>
      <c r="H193" s="4">
        <f t="shared" si="67"/>
        <v>0.72845202816380472</v>
      </c>
      <c r="I193" s="4">
        <f t="shared" si="68"/>
        <v>0.46458550403016646</v>
      </c>
      <c r="J193" s="52"/>
      <c r="K193" s="52"/>
      <c r="L193" s="52"/>
      <c r="M193" s="5">
        <f t="shared" si="69"/>
        <v>2.4271844660194173</v>
      </c>
      <c r="N193" s="52">
        <v>5</v>
      </c>
      <c r="O193" s="52"/>
      <c r="P193" s="52">
        <v>1</v>
      </c>
      <c r="Q193" s="52">
        <v>2</v>
      </c>
      <c r="R193" s="52">
        <v>2</v>
      </c>
      <c r="T193" s="63">
        <f>F193/C193</f>
        <v>0.46458550403016646</v>
      </c>
      <c r="U193" s="64">
        <f>INT(F193*IF(T193&lt;1,0.03,IF(T193&lt;2,0.05,IF(T193&lt;4,0.07,IF(T193&lt;6,0.08,IF(T193&lt;8,0.1,IF(T193&lt;10,0.12,IF(T193&lt;12,0.15,0.18))))))))</f>
        <v>6</v>
      </c>
      <c r="V193" s="137" t="b">
        <f>IF(F193&lt;E193,N193&lt;U193,N193&lt;=U193)</f>
        <v>1</v>
      </c>
      <c r="W193" s="137" t="b">
        <f>P193&lt;=N193*0.25</f>
        <v>1</v>
      </c>
      <c r="X193" s="137" t="b">
        <f>R193&lt;N193*0.5</f>
        <v>1</v>
      </c>
      <c r="Y193" s="137" t="b">
        <f>N193=P193+Q193+R193</f>
        <v>1</v>
      </c>
    </row>
    <row r="194" spans="1:25" x14ac:dyDescent="0.25">
      <c r="A194" s="105" t="s">
        <v>381</v>
      </c>
      <c r="B194" s="6" t="s">
        <v>228</v>
      </c>
      <c r="C194" s="72">
        <v>75.066999999999993</v>
      </c>
      <c r="D194" s="52">
        <v>175</v>
      </c>
      <c r="E194" s="52">
        <v>173</v>
      </c>
      <c r="F194" s="52">
        <v>223</v>
      </c>
      <c r="G194" s="4">
        <f t="shared" si="66"/>
        <v>2.3312507493305983</v>
      </c>
      <c r="H194" s="4">
        <f t="shared" si="67"/>
        <v>2.3046078836239627</v>
      </c>
      <c r="I194" s="4">
        <f t="shared" si="68"/>
        <v>2.9706795262898482</v>
      </c>
      <c r="J194" s="52"/>
      <c r="K194" s="52"/>
      <c r="L194" s="52"/>
      <c r="M194" s="5">
        <f t="shared" si="69"/>
        <v>6.7264573991031389</v>
      </c>
      <c r="N194" s="52">
        <v>15</v>
      </c>
      <c r="O194" s="52"/>
      <c r="P194" s="52">
        <v>0</v>
      </c>
      <c r="Q194" s="52">
        <v>8</v>
      </c>
      <c r="R194" s="52">
        <v>7</v>
      </c>
      <c r="T194" s="63">
        <f>F194/C194</f>
        <v>2.9706795262898482</v>
      </c>
      <c r="U194" s="64">
        <f>INT(F194*IF(T194&lt;1,0.03,IF(T194&lt;2,0.05,IF(T194&lt;4,0.07,IF(T194&lt;6,0.08,IF(T194&lt;8,0.1,IF(T194&lt;10,0.12,IF(T194&lt;12,0.15,0.18))))))))</f>
        <v>15</v>
      </c>
      <c r="V194" s="137" t="b">
        <f>IF(F194&lt;E194,N194&lt;U194,N194&lt;=U194)</f>
        <v>1</v>
      </c>
      <c r="W194" s="137" t="b">
        <f>P194&lt;=N194*0.25</f>
        <v>1</v>
      </c>
      <c r="X194" s="137" t="b">
        <f>R194&lt;N194*0.5</f>
        <v>1</v>
      </c>
      <c r="Y194" s="137" t="b">
        <f>N194=P194+Q194+R194</f>
        <v>1</v>
      </c>
    </row>
    <row r="195" spans="1:25" s="117" customFormat="1" x14ac:dyDescent="0.25">
      <c r="A195" s="71">
        <v>26</v>
      </c>
      <c r="B195" s="33" t="s">
        <v>113</v>
      </c>
      <c r="C195" s="97">
        <f>C196</f>
        <v>265.44400000000002</v>
      </c>
      <c r="D195" s="47">
        <v>0</v>
      </c>
      <c r="E195" s="47">
        <v>44</v>
      </c>
      <c r="F195" s="47">
        <f>F196</f>
        <v>45</v>
      </c>
      <c r="G195" s="130">
        <f t="shared" si="66"/>
        <v>0</v>
      </c>
      <c r="H195" s="130">
        <f t="shared" si="67"/>
        <v>0.16576000964421872</v>
      </c>
      <c r="I195" s="130">
        <f t="shared" si="68"/>
        <v>0.16952728259067826</v>
      </c>
      <c r="J195" s="47"/>
      <c r="K195" s="47"/>
      <c r="L195" s="47"/>
      <c r="M195" s="116"/>
      <c r="N195" s="47"/>
      <c r="O195" s="47"/>
      <c r="P195" s="47"/>
      <c r="Q195" s="47"/>
      <c r="R195" s="47"/>
      <c r="T195" s="118"/>
      <c r="U195" s="119"/>
      <c r="V195" s="119"/>
      <c r="W195" s="119"/>
      <c r="X195" s="119"/>
      <c r="Y195" s="119"/>
    </row>
    <row r="196" spans="1:25" ht="47.25" hidden="1" x14ac:dyDescent="0.25">
      <c r="A196" s="66"/>
      <c r="B196" s="19" t="s">
        <v>229</v>
      </c>
      <c r="C196" s="91">
        <f>C197+C198</f>
        <v>265.44400000000002</v>
      </c>
      <c r="D196" s="52"/>
      <c r="E196" s="52"/>
      <c r="F196" s="92">
        <f>F197+F198</f>
        <v>45</v>
      </c>
      <c r="G196" s="4">
        <f t="shared" si="66"/>
        <v>0</v>
      </c>
      <c r="H196" s="4">
        <f t="shared" si="67"/>
        <v>0</v>
      </c>
      <c r="I196" s="4">
        <f t="shared" si="68"/>
        <v>0.16952728259067826</v>
      </c>
      <c r="J196" s="52"/>
      <c r="K196" s="52"/>
      <c r="L196" s="52"/>
      <c r="M196" s="5">
        <f t="shared" si="69"/>
        <v>0</v>
      </c>
      <c r="N196" s="52"/>
      <c r="O196" s="52"/>
      <c r="P196" s="52"/>
      <c r="Q196" s="52"/>
      <c r="R196" s="52"/>
      <c r="T196" s="63">
        <f>F196/C196</f>
        <v>0.16952728259067826</v>
      </c>
      <c r="U196" s="64">
        <f>INT(F196*IF(T196&lt;1,0.03,IF(T196&lt;2,0.05,IF(T196&lt;4,0.07,IF(T196&lt;6,0.08,IF(T196&lt;8,0.1,IF(T196&lt;10,0.12,IF(T196&lt;12,0.15,0.18))))))))</f>
        <v>1</v>
      </c>
      <c r="V196" s="137" t="b">
        <f>IF(F196&lt;E196,N196&lt;U196,N196&lt;=U196)</f>
        <v>1</v>
      </c>
      <c r="W196" s="137" t="b">
        <f>P196&lt;=N196*0.25</f>
        <v>1</v>
      </c>
      <c r="X196" s="137" t="b">
        <f>R196&lt;N196*0.5</f>
        <v>0</v>
      </c>
      <c r="Y196" s="137" t="b">
        <f>N196=P196+Q196+R196</f>
        <v>1</v>
      </c>
    </row>
    <row r="197" spans="1:25" x14ac:dyDescent="0.25">
      <c r="A197" s="105" t="s">
        <v>382</v>
      </c>
      <c r="B197" s="6" t="s">
        <v>115</v>
      </c>
      <c r="C197" s="72">
        <v>203.584</v>
      </c>
      <c r="D197" s="52">
        <v>0</v>
      </c>
      <c r="E197" s="52">
        <v>26</v>
      </c>
      <c r="F197" s="52">
        <v>13</v>
      </c>
      <c r="G197" s="4">
        <f t="shared" si="66"/>
        <v>0</v>
      </c>
      <c r="H197" s="4">
        <f t="shared" si="67"/>
        <v>0.12771141150581578</v>
      </c>
      <c r="I197" s="4">
        <f t="shared" si="68"/>
        <v>6.3855705752907888E-2</v>
      </c>
      <c r="J197" s="52"/>
      <c r="K197" s="52"/>
      <c r="L197" s="52"/>
      <c r="M197" s="5">
        <f t="shared" si="69"/>
        <v>0</v>
      </c>
      <c r="N197" s="52">
        <v>0</v>
      </c>
      <c r="O197" s="52"/>
      <c r="P197" s="52"/>
      <c r="Q197" s="52"/>
      <c r="R197" s="52"/>
      <c r="T197" s="63">
        <f>F197/C197</f>
        <v>6.3855705752907888E-2</v>
      </c>
      <c r="U197" s="64">
        <f>INT(F197*IF(T197&lt;1,0.03,IF(T197&lt;2,0.05,IF(T197&lt;4,0.07,IF(T197&lt;6,0.08,IF(T197&lt;8,0.1,IF(T197&lt;10,0.12,IF(T197&lt;12,0.15,0.18))))))))</f>
        <v>0</v>
      </c>
      <c r="V197" s="137" t="b">
        <f>IF(F197&lt;E197,N197&lt;U197,N197&lt;=U197)</f>
        <v>0</v>
      </c>
      <c r="W197" s="137" t="b">
        <f>P197&lt;=N197*0.25</f>
        <v>1</v>
      </c>
      <c r="X197" s="137" t="b">
        <f>R197&lt;N197*0.5</f>
        <v>0</v>
      </c>
      <c r="Y197" s="137" t="b">
        <f>N197=P197+Q197+R197</f>
        <v>1</v>
      </c>
    </row>
    <row r="198" spans="1:25" x14ac:dyDescent="0.25">
      <c r="A198" s="105" t="s">
        <v>383</v>
      </c>
      <c r="B198" s="6" t="s">
        <v>114</v>
      </c>
      <c r="C198" s="72">
        <v>61.86</v>
      </c>
      <c r="D198" s="52">
        <v>0</v>
      </c>
      <c r="E198" s="52">
        <v>18</v>
      </c>
      <c r="F198" s="1">
        <v>32</v>
      </c>
      <c r="G198" s="4">
        <f t="shared" si="66"/>
        <v>0</v>
      </c>
      <c r="H198" s="4">
        <f t="shared" si="67"/>
        <v>0.29097963142580019</v>
      </c>
      <c r="I198" s="4">
        <f t="shared" si="68"/>
        <v>0.5172971225347559</v>
      </c>
      <c r="J198" s="52"/>
      <c r="K198" s="52"/>
      <c r="L198" s="52"/>
      <c r="M198" s="5">
        <f t="shared" si="69"/>
        <v>0</v>
      </c>
      <c r="N198" s="52">
        <v>0</v>
      </c>
      <c r="O198" s="52"/>
      <c r="P198" s="52"/>
      <c r="Q198" s="52"/>
      <c r="R198" s="52"/>
      <c r="T198" s="63">
        <f>F198/C198</f>
        <v>0.5172971225347559</v>
      </c>
      <c r="U198" s="64">
        <f>INT(F198*IF(T198&lt;1,0.03,IF(T198&lt;2,0.05,IF(T198&lt;4,0.07,IF(T198&lt;6,0.08,IF(T198&lt;8,0.1,IF(T198&lt;10,0.12,IF(T198&lt;12,0.15,0.18))))))))</f>
        <v>0</v>
      </c>
      <c r="V198" s="137" t="b">
        <f>IF(F198&lt;E198,N198&lt;U198,N198&lt;=U198)</f>
        <v>1</v>
      </c>
      <c r="W198" s="137" t="b">
        <f>P198&lt;=N198*0.25</f>
        <v>1</v>
      </c>
      <c r="X198" s="137" t="b">
        <f>R198&lt;N198*0.5</f>
        <v>0</v>
      </c>
      <c r="Y198" s="137" t="b">
        <f>N198=P198+Q198+R198</f>
        <v>1</v>
      </c>
    </row>
    <row r="199" spans="1:25" s="117" customFormat="1" x14ac:dyDescent="0.25">
      <c r="A199" s="71">
        <v>27</v>
      </c>
      <c r="B199" s="33" t="s">
        <v>116</v>
      </c>
      <c r="C199" s="97">
        <f>C200</f>
        <v>1550.4749999999997</v>
      </c>
      <c r="D199" s="47">
        <v>1862</v>
      </c>
      <c r="E199" s="47">
        <v>1806</v>
      </c>
      <c r="F199" s="47">
        <f>F200</f>
        <v>2063</v>
      </c>
      <c r="G199" s="130">
        <f t="shared" si="66"/>
        <v>1.2009222980054501</v>
      </c>
      <c r="H199" s="130">
        <f t="shared" si="67"/>
        <v>1.1648043341556622</v>
      </c>
      <c r="I199" s="130">
        <f t="shared" si="68"/>
        <v>1.330559989680582</v>
      </c>
      <c r="J199" s="47"/>
      <c r="K199" s="47"/>
      <c r="L199" s="47"/>
      <c r="M199" s="116"/>
      <c r="N199" s="47"/>
      <c r="O199" s="47"/>
      <c r="P199" s="47"/>
      <c r="Q199" s="47"/>
      <c r="R199" s="47"/>
      <c r="T199" s="118"/>
      <c r="U199" s="119"/>
      <c r="V199" s="119"/>
      <c r="W199" s="119"/>
      <c r="X199" s="119"/>
      <c r="Y199" s="119"/>
    </row>
    <row r="200" spans="1:25" ht="47.25" hidden="1" x14ac:dyDescent="0.25">
      <c r="A200" s="66"/>
      <c r="B200" s="19" t="s">
        <v>230</v>
      </c>
      <c r="C200" s="91">
        <f>C201+C202+C203+C204+C205</f>
        <v>1550.4749999999997</v>
      </c>
      <c r="D200" s="52"/>
      <c r="E200" s="52"/>
      <c r="F200" s="92">
        <f>F201+F202+F203+F204+F205</f>
        <v>2063</v>
      </c>
      <c r="G200" s="4">
        <f t="shared" si="66"/>
        <v>0</v>
      </c>
      <c r="H200" s="4">
        <f t="shared" si="67"/>
        <v>0</v>
      </c>
      <c r="I200" s="4">
        <f t="shared" si="68"/>
        <v>1.330559989680582</v>
      </c>
      <c r="J200" s="52"/>
      <c r="K200" s="52"/>
      <c r="L200" s="52"/>
      <c r="M200" s="5">
        <f t="shared" si="69"/>
        <v>0</v>
      </c>
      <c r="N200" s="52"/>
      <c r="O200" s="52"/>
      <c r="P200" s="52"/>
      <c r="Q200" s="52"/>
      <c r="R200" s="52"/>
      <c r="T200" s="63">
        <f t="shared" ref="T200:T205" si="86">F200/C200</f>
        <v>1.330559989680582</v>
      </c>
      <c r="U200" s="64">
        <f t="shared" ref="U200:U205" si="87">INT(F200*IF(T200&lt;1,0.03,IF(T200&lt;2,0.05,IF(T200&lt;4,0.07,IF(T200&lt;6,0.08,IF(T200&lt;8,0.1,IF(T200&lt;10,0.12,IF(T200&lt;12,0.15,0.18))))))))</f>
        <v>103</v>
      </c>
      <c r="V200" s="137" t="b">
        <f t="shared" ref="V200:V205" si="88">IF(F200&lt;E200,N200&lt;U200,N200&lt;=U200)</f>
        <v>1</v>
      </c>
      <c r="W200" s="137" t="b">
        <f t="shared" ref="W200:W205" si="89">P200&lt;=N200*0.25</f>
        <v>1</v>
      </c>
      <c r="X200" s="137" t="b">
        <f t="shared" ref="X200:X205" si="90">R200&lt;N200*0.5</f>
        <v>0</v>
      </c>
      <c r="Y200" s="137" t="b">
        <f t="shared" ref="Y200:Y205" si="91">N200=P200+Q200+R200</f>
        <v>1</v>
      </c>
    </row>
    <row r="201" spans="1:25" x14ac:dyDescent="0.25">
      <c r="A201" s="105" t="s">
        <v>384</v>
      </c>
      <c r="B201" s="6" t="s">
        <v>121</v>
      </c>
      <c r="C201" s="72">
        <v>1323.0519999999999</v>
      </c>
      <c r="D201" s="52">
        <v>1130</v>
      </c>
      <c r="E201" s="52">
        <v>1215</v>
      </c>
      <c r="F201" s="52">
        <v>1448</v>
      </c>
      <c r="G201" s="4">
        <f t="shared" si="66"/>
        <v>0.85408585603589282</v>
      </c>
      <c r="H201" s="4">
        <f t="shared" si="67"/>
        <v>0.91833125228638035</v>
      </c>
      <c r="I201" s="4">
        <f t="shared" si="68"/>
        <v>1.0944392208318343</v>
      </c>
      <c r="J201" s="52"/>
      <c r="K201" s="52"/>
      <c r="L201" s="52"/>
      <c r="M201" s="5">
        <f t="shared" si="69"/>
        <v>4.972375690607735</v>
      </c>
      <c r="N201" s="52">
        <v>72</v>
      </c>
      <c r="O201" s="52"/>
      <c r="P201" s="52">
        <v>18</v>
      </c>
      <c r="Q201" s="52">
        <v>19</v>
      </c>
      <c r="R201" s="52">
        <v>35</v>
      </c>
      <c r="T201" s="63">
        <f t="shared" si="86"/>
        <v>1.0944392208318343</v>
      </c>
      <c r="U201" s="64">
        <f t="shared" si="87"/>
        <v>72</v>
      </c>
      <c r="V201" s="137" t="b">
        <f t="shared" si="88"/>
        <v>1</v>
      </c>
      <c r="W201" s="137" t="b">
        <f t="shared" si="89"/>
        <v>1</v>
      </c>
      <c r="X201" s="137" t="b">
        <f t="shared" si="90"/>
        <v>1</v>
      </c>
      <c r="Y201" s="137" t="b">
        <f t="shared" si="91"/>
        <v>1</v>
      </c>
    </row>
    <row r="202" spans="1:25" x14ac:dyDescent="0.25">
      <c r="A202" s="105" t="s">
        <v>314</v>
      </c>
      <c r="B202" s="6" t="s">
        <v>120</v>
      </c>
      <c r="C202" s="72">
        <v>38.848999999999997</v>
      </c>
      <c r="D202" s="52">
        <v>164</v>
      </c>
      <c r="E202" s="52">
        <v>178</v>
      </c>
      <c r="F202" s="52">
        <v>172</v>
      </c>
      <c r="G202" s="4">
        <f t="shared" si="66"/>
        <v>4.2214728821848704</v>
      </c>
      <c r="H202" s="4">
        <f t="shared" si="67"/>
        <v>4.5818425184689442</v>
      </c>
      <c r="I202" s="4">
        <f t="shared" si="68"/>
        <v>4.4273983886329127</v>
      </c>
      <c r="J202" s="52"/>
      <c r="K202" s="52"/>
      <c r="L202" s="52"/>
      <c r="M202" s="5">
        <f t="shared" si="69"/>
        <v>6.9767441860465116</v>
      </c>
      <c r="N202" s="52">
        <v>12</v>
      </c>
      <c r="O202" s="52"/>
      <c r="P202" s="52">
        <v>3</v>
      </c>
      <c r="Q202" s="52">
        <v>6</v>
      </c>
      <c r="R202" s="52">
        <v>3</v>
      </c>
      <c r="T202" s="63">
        <f t="shared" si="86"/>
        <v>4.4273983886329127</v>
      </c>
      <c r="U202" s="64">
        <f t="shared" si="87"/>
        <v>13</v>
      </c>
      <c r="V202" s="137" t="b">
        <f t="shared" si="88"/>
        <v>1</v>
      </c>
      <c r="W202" s="137" t="b">
        <f t="shared" si="89"/>
        <v>1</v>
      </c>
      <c r="X202" s="137" t="b">
        <f t="shared" si="90"/>
        <v>1</v>
      </c>
      <c r="Y202" s="137" t="b">
        <f t="shared" si="91"/>
        <v>1</v>
      </c>
    </row>
    <row r="203" spans="1:25" x14ac:dyDescent="0.25">
      <c r="A203" s="105" t="s">
        <v>385</v>
      </c>
      <c r="B203" s="6" t="s">
        <v>117</v>
      </c>
      <c r="C203" s="72">
        <v>41.103999999999999</v>
      </c>
      <c r="D203" s="52">
        <v>0</v>
      </c>
      <c r="E203" s="52">
        <v>0</v>
      </c>
      <c r="F203" s="52">
        <v>0</v>
      </c>
      <c r="G203" s="4">
        <f t="shared" si="66"/>
        <v>0</v>
      </c>
      <c r="H203" s="4">
        <f t="shared" si="67"/>
        <v>0</v>
      </c>
      <c r="I203" s="4">
        <f t="shared" si="68"/>
        <v>0</v>
      </c>
      <c r="J203" s="52"/>
      <c r="K203" s="52"/>
      <c r="L203" s="52"/>
      <c r="M203" s="5">
        <v>0</v>
      </c>
      <c r="N203" s="52">
        <v>0</v>
      </c>
      <c r="O203" s="52"/>
      <c r="P203" s="52"/>
      <c r="Q203" s="52"/>
      <c r="R203" s="52"/>
      <c r="T203" s="63">
        <f t="shared" si="86"/>
        <v>0</v>
      </c>
      <c r="U203" s="64">
        <f t="shared" si="87"/>
        <v>0</v>
      </c>
      <c r="V203" s="137" t="b">
        <f t="shared" si="88"/>
        <v>1</v>
      </c>
      <c r="W203" s="137" t="b">
        <f t="shared" si="89"/>
        <v>1</v>
      </c>
      <c r="X203" s="137" t="b">
        <f t="shared" si="90"/>
        <v>0</v>
      </c>
      <c r="Y203" s="137" t="b">
        <f t="shared" si="91"/>
        <v>1</v>
      </c>
    </row>
    <row r="204" spans="1:25" x14ac:dyDescent="0.25">
      <c r="A204" s="105" t="s">
        <v>386</v>
      </c>
      <c r="B204" s="6" t="s">
        <v>118</v>
      </c>
      <c r="C204" s="72">
        <v>33.86</v>
      </c>
      <c r="D204" s="52">
        <v>93</v>
      </c>
      <c r="E204" s="52">
        <v>56</v>
      </c>
      <c r="F204" s="52">
        <v>77</v>
      </c>
      <c r="G204" s="4">
        <f t="shared" si="66"/>
        <v>2.7466036621382162</v>
      </c>
      <c r="H204" s="4">
        <f t="shared" si="67"/>
        <v>1.6538688718251624</v>
      </c>
      <c r="I204" s="4">
        <f t="shared" si="68"/>
        <v>2.2740696987595985</v>
      </c>
      <c r="J204" s="52"/>
      <c r="K204" s="52"/>
      <c r="L204" s="52"/>
      <c r="M204" s="5">
        <f t="shared" si="69"/>
        <v>6.4935064935064926</v>
      </c>
      <c r="N204" s="52">
        <v>5</v>
      </c>
      <c r="O204" s="52"/>
      <c r="P204" s="52">
        <v>0</v>
      </c>
      <c r="Q204" s="52">
        <v>3</v>
      </c>
      <c r="R204" s="52">
        <v>2</v>
      </c>
      <c r="T204" s="63">
        <f t="shared" si="86"/>
        <v>2.2740696987595985</v>
      </c>
      <c r="U204" s="64">
        <f t="shared" si="87"/>
        <v>5</v>
      </c>
      <c r="V204" s="137" t="b">
        <f t="shared" si="88"/>
        <v>1</v>
      </c>
      <c r="W204" s="137" t="b">
        <f t="shared" si="89"/>
        <v>1</v>
      </c>
      <c r="X204" s="137" t="b">
        <f t="shared" si="90"/>
        <v>1</v>
      </c>
      <c r="Y204" s="137" t="b">
        <f t="shared" si="91"/>
        <v>1</v>
      </c>
    </row>
    <row r="205" spans="1:25" x14ac:dyDescent="0.25">
      <c r="A205" s="105" t="s">
        <v>387</v>
      </c>
      <c r="B205" s="6" t="s">
        <v>119</v>
      </c>
      <c r="C205" s="72">
        <v>113.61</v>
      </c>
      <c r="D205" s="52">
        <v>475</v>
      </c>
      <c r="E205" s="52">
        <v>357</v>
      </c>
      <c r="F205" s="52">
        <v>366</v>
      </c>
      <c r="G205" s="4">
        <f t="shared" ref="G205:G235" si="92">D205/C205</f>
        <v>4.1809699850365281</v>
      </c>
      <c r="H205" s="4">
        <f t="shared" ref="H205:H235" si="93">E205/C205</f>
        <v>3.142329020332717</v>
      </c>
      <c r="I205" s="4">
        <f t="shared" ref="I205:I235" si="94">F205/C205</f>
        <v>3.2215473989965671</v>
      </c>
      <c r="J205" s="52"/>
      <c r="K205" s="52"/>
      <c r="L205" s="52"/>
      <c r="M205" s="5">
        <f t="shared" ref="M205:M235" si="95">N205/F205*100</f>
        <v>6.8306010928961758</v>
      </c>
      <c r="N205" s="52">
        <v>25</v>
      </c>
      <c r="O205" s="52"/>
      <c r="P205" s="52">
        <v>1</v>
      </c>
      <c r="Q205" s="52">
        <v>12</v>
      </c>
      <c r="R205" s="52">
        <v>12</v>
      </c>
      <c r="T205" s="63">
        <f t="shared" si="86"/>
        <v>3.2215473989965671</v>
      </c>
      <c r="U205" s="64">
        <f t="shared" si="87"/>
        <v>25</v>
      </c>
      <c r="V205" s="137" t="b">
        <f t="shared" si="88"/>
        <v>1</v>
      </c>
      <c r="W205" s="137" t="b">
        <f t="shared" si="89"/>
        <v>1</v>
      </c>
      <c r="X205" s="137" t="b">
        <f t="shared" si="90"/>
        <v>1</v>
      </c>
      <c r="Y205" s="137" t="b">
        <f t="shared" si="91"/>
        <v>1</v>
      </c>
    </row>
    <row r="206" spans="1:25" s="117" customFormat="1" x14ac:dyDescent="0.25">
      <c r="A206" s="71">
        <v>28</v>
      </c>
      <c r="B206" s="96" t="s">
        <v>122</v>
      </c>
      <c r="C206" s="97">
        <f>C207</f>
        <v>978.33900000000006</v>
      </c>
      <c r="D206" s="47">
        <v>368</v>
      </c>
      <c r="E206" s="47">
        <v>709</v>
      </c>
      <c r="F206" s="47">
        <f>F207</f>
        <v>863</v>
      </c>
      <c r="G206" s="130">
        <f t="shared" si="92"/>
        <v>0.37614773611192026</v>
      </c>
      <c r="H206" s="130">
        <f t="shared" si="93"/>
        <v>0.72469767636780291</v>
      </c>
      <c r="I206" s="130">
        <f t="shared" si="94"/>
        <v>0.8821073268059435</v>
      </c>
      <c r="J206" s="47"/>
      <c r="K206" s="47"/>
      <c r="L206" s="47"/>
      <c r="M206" s="116"/>
      <c r="N206" s="47"/>
      <c r="O206" s="47"/>
      <c r="P206" s="47"/>
      <c r="Q206" s="47"/>
      <c r="R206" s="47"/>
      <c r="T206" s="118"/>
      <c r="U206" s="119"/>
      <c r="V206" s="119"/>
      <c r="W206" s="119"/>
      <c r="X206" s="119"/>
      <c r="Y206" s="119"/>
    </row>
    <row r="207" spans="1:25" ht="47.25" hidden="1" x14ac:dyDescent="0.25">
      <c r="A207" s="66"/>
      <c r="B207" s="19" t="s">
        <v>231</v>
      </c>
      <c r="C207" s="91">
        <f>C208+C209</f>
        <v>978.33900000000006</v>
      </c>
      <c r="D207" s="52"/>
      <c r="E207" s="52"/>
      <c r="F207" s="92">
        <f>F208+F209</f>
        <v>863</v>
      </c>
      <c r="G207" s="4">
        <f t="shared" si="92"/>
        <v>0</v>
      </c>
      <c r="H207" s="4">
        <f t="shared" si="93"/>
        <v>0</v>
      </c>
      <c r="I207" s="4">
        <f t="shared" si="94"/>
        <v>0.8821073268059435</v>
      </c>
      <c r="J207" s="52"/>
      <c r="K207" s="52"/>
      <c r="L207" s="52"/>
      <c r="M207" s="5">
        <f t="shared" si="95"/>
        <v>0</v>
      </c>
      <c r="N207" s="52"/>
      <c r="O207" s="52"/>
      <c r="P207" s="52"/>
      <c r="Q207" s="52"/>
      <c r="R207" s="52"/>
      <c r="T207" s="63">
        <f>F207/C207</f>
        <v>0.8821073268059435</v>
      </c>
      <c r="U207" s="64">
        <f>INT(F207*IF(T207&lt;1,0.03,IF(T207&lt;2,0.05,IF(T207&lt;4,0.07,IF(T207&lt;6,0.08,IF(T207&lt;8,0.1,IF(T207&lt;10,0.12,IF(T207&lt;12,0.15,0.18))))))))</f>
        <v>25</v>
      </c>
      <c r="V207" s="137" t="b">
        <f>IF(F207&lt;E207,N207&lt;U207,N207&lt;=U207)</f>
        <v>1</v>
      </c>
      <c r="W207" s="137" t="b">
        <f>P207&lt;=N207*0.25</f>
        <v>1</v>
      </c>
      <c r="X207" s="137" t="b">
        <f>R207&lt;N207*0.5</f>
        <v>0</v>
      </c>
      <c r="Y207" s="137" t="b">
        <f>N207=P207+Q207+R207</f>
        <v>1</v>
      </c>
    </row>
    <row r="208" spans="1:25" x14ac:dyDescent="0.25">
      <c r="A208" s="105" t="s">
        <v>388</v>
      </c>
      <c r="B208" s="6" t="s">
        <v>124</v>
      </c>
      <c r="C208" s="72">
        <v>942.35900000000004</v>
      </c>
      <c r="D208" s="52">
        <v>266</v>
      </c>
      <c r="E208" s="52">
        <v>464</v>
      </c>
      <c r="F208" s="52">
        <v>657</v>
      </c>
      <c r="G208" s="4">
        <f t="shared" si="92"/>
        <v>0.28227034495346254</v>
      </c>
      <c r="H208" s="4">
        <f t="shared" si="93"/>
        <v>0.49238135360303237</v>
      </c>
      <c r="I208" s="4">
        <f t="shared" si="94"/>
        <v>0.69718652870084541</v>
      </c>
      <c r="J208" s="52"/>
      <c r="K208" s="52"/>
      <c r="L208" s="52"/>
      <c r="M208" s="5">
        <f t="shared" si="95"/>
        <v>2.8919330289193299</v>
      </c>
      <c r="N208" s="52">
        <v>19</v>
      </c>
      <c r="O208" s="52"/>
      <c r="P208" s="52">
        <v>4</v>
      </c>
      <c r="Q208" s="52">
        <v>6</v>
      </c>
      <c r="R208" s="52">
        <v>9</v>
      </c>
      <c r="T208" s="63">
        <f>F208/C208</f>
        <v>0.69718652870084541</v>
      </c>
      <c r="U208" s="64">
        <f>INT(F208*IF(T208&lt;1,0.03,IF(T208&lt;2,0.05,IF(T208&lt;4,0.07,IF(T208&lt;6,0.08,IF(T208&lt;8,0.1,IF(T208&lt;10,0.12,IF(T208&lt;12,0.15,0.18))))))))</f>
        <v>19</v>
      </c>
      <c r="V208" s="137" t="b">
        <f>IF(F208&lt;E208,N208&lt;U208,N208&lt;=U208)</f>
        <v>1</v>
      </c>
      <c r="W208" s="137" t="b">
        <f>P208&lt;=N208*0.25</f>
        <v>1</v>
      </c>
      <c r="X208" s="137" t="b">
        <f>R208&lt;N208*0.5</f>
        <v>1</v>
      </c>
      <c r="Y208" s="137" t="b">
        <f>N208=P208+Q208+R208</f>
        <v>1</v>
      </c>
    </row>
    <row r="209" spans="1:25" x14ac:dyDescent="0.25">
      <c r="A209" s="105" t="s">
        <v>389</v>
      </c>
      <c r="B209" s="6" t="s">
        <v>123</v>
      </c>
      <c r="C209" s="72">
        <v>35.979999999999997</v>
      </c>
      <c r="D209" s="52">
        <v>102</v>
      </c>
      <c r="E209" s="52">
        <v>245</v>
      </c>
      <c r="F209" s="52">
        <v>206</v>
      </c>
      <c r="G209" s="4">
        <f t="shared" si="92"/>
        <v>2.8349082823790996</v>
      </c>
      <c r="H209" s="4">
        <f t="shared" si="93"/>
        <v>6.8093385214007789</v>
      </c>
      <c r="I209" s="4">
        <f t="shared" si="94"/>
        <v>5.7254030016675932</v>
      </c>
      <c r="J209" s="52"/>
      <c r="K209" s="52"/>
      <c r="L209" s="52"/>
      <c r="M209" s="5">
        <f t="shared" si="95"/>
        <v>7.2815533980582519</v>
      </c>
      <c r="N209" s="52">
        <v>15</v>
      </c>
      <c r="O209" s="52"/>
      <c r="P209" s="52">
        <v>0</v>
      </c>
      <c r="Q209" s="52">
        <v>8</v>
      </c>
      <c r="R209" s="52">
        <v>7</v>
      </c>
      <c r="T209" s="63">
        <f>F209/C209</f>
        <v>5.7254030016675932</v>
      </c>
      <c r="U209" s="64">
        <f>INT(F209*IF(T209&lt;1,0.03,IF(T209&lt;2,0.05,IF(T209&lt;4,0.07,IF(T209&lt;6,0.08,IF(T209&lt;8,0.1,IF(T209&lt;10,0.12,IF(T209&lt;12,0.15,0.18))))))))</f>
        <v>16</v>
      </c>
      <c r="V209" s="137" t="b">
        <f>IF(F209&lt;E209,N209&lt;U209,N209&lt;=U209)</f>
        <v>1</v>
      </c>
      <c r="W209" s="137" t="b">
        <f>P209&lt;=N209*0.25</f>
        <v>1</v>
      </c>
      <c r="X209" s="137" t="b">
        <f>R209&lt;N209*0.5</f>
        <v>1</v>
      </c>
      <c r="Y209" s="137" t="b">
        <f>N209=P209+Q209+R209</f>
        <v>1</v>
      </c>
    </row>
    <row r="210" spans="1:25" s="117" customFormat="1" x14ac:dyDescent="0.25">
      <c r="A210" s="71">
        <v>29</v>
      </c>
      <c r="B210" s="33" t="s">
        <v>125</v>
      </c>
      <c r="C210" s="97">
        <f>C211</f>
        <v>629.51400000000001</v>
      </c>
      <c r="D210" s="47">
        <v>2814</v>
      </c>
      <c r="E210" s="47">
        <v>3927</v>
      </c>
      <c r="F210" s="47">
        <f>F211</f>
        <v>3738</v>
      </c>
      <c r="G210" s="130">
        <f t="shared" si="92"/>
        <v>4.4701150411269648</v>
      </c>
      <c r="H210" s="130">
        <f t="shared" si="93"/>
        <v>6.2381456170950926</v>
      </c>
      <c r="I210" s="130">
        <f t="shared" si="94"/>
        <v>5.9379140098552217</v>
      </c>
      <c r="J210" s="47"/>
      <c r="K210" s="47"/>
      <c r="L210" s="47"/>
      <c r="M210" s="116"/>
      <c r="N210" s="47"/>
      <c r="O210" s="47"/>
      <c r="P210" s="47"/>
      <c r="Q210" s="47"/>
      <c r="R210" s="47"/>
      <c r="T210" s="118"/>
      <c r="U210" s="119"/>
      <c r="V210" s="119"/>
      <c r="W210" s="119"/>
      <c r="X210" s="119"/>
      <c r="Y210" s="119"/>
    </row>
    <row r="211" spans="1:25" ht="47.25" hidden="1" x14ac:dyDescent="0.25">
      <c r="A211" s="105"/>
      <c r="B211" s="19" t="s">
        <v>232</v>
      </c>
      <c r="C211" s="91">
        <f>C212+C213+C214+C215+C216+C217</f>
        <v>629.51400000000001</v>
      </c>
      <c r="D211" s="52"/>
      <c r="E211" s="52"/>
      <c r="F211" s="92">
        <f>F212+F213+F214+F215+F216+F217</f>
        <v>3738</v>
      </c>
      <c r="G211" s="4">
        <f t="shared" si="92"/>
        <v>0</v>
      </c>
      <c r="H211" s="4">
        <f t="shared" si="93"/>
        <v>0</v>
      </c>
      <c r="I211" s="4">
        <f t="shared" si="94"/>
        <v>5.9379140098552217</v>
      </c>
      <c r="J211" s="52"/>
      <c r="K211" s="52"/>
      <c r="L211" s="52"/>
      <c r="M211" s="5">
        <f t="shared" si="95"/>
        <v>0</v>
      </c>
      <c r="N211" s="52"/>
      <c r="O211" s="52"/>
      <c r="P211" s="52"/>
      <c r="Q211" s="52"/>
      <c r="R211" s="52"/>
      <c r="T211" s="63">
        <f>F211/C211</f>
        <v>5.9379140098552217</v>
      </c>
      <c r="U211" s="64">
        <f>INT(F211*IF(T211&lt;1,0.03,IF(T211&lt;2,0.05,IF(T211&lt;4,0.07,IF(T211&lt;6,0.08,IF(T211&lt;8,0.1,IF(T211&lt;10,0.12,IF(T211&lt;12,0.15,0.18))))))))</f>
        <v>299</v>
      </c>
      <c r="V211" s="137" t="b">
        <f>IF(F211&lt;E211,N211&lt;U211,N211&lt;=U211)</f>
        <v>1</v>
      </c>
      <c r="W211" s="137" t="b">
        <f>P211&lt;=N211*0.25</f>
        <v>1</v>
      </c>
      <c r="X211" s="137" t="b">
        <f>R211&lt;N211*0.5</f>
        <v>0</v>
      </c>
      <c r="Y211" s="137" t="b">
        <f>N211=P211+Q211+R211</f>
        <v>1</v>
      </c>
    </row>
    <row r="212" spans="1:25" ht="31.5" x14ac:dyDescent="0.25">
      <c r="A212" s="105" t="s">
        <v>390</v>
      </c>
      <c r="B212" s="6" t="s">
        <v>176</v>
      </c>
      <c r="C212" s="72">
        <v>30.56</v>
      </c>
      <c r="D212" s="52">
        <v>26</v>
      </c>
      <c r="E212" s="52">
        <v>377</v>
      </c>
      <c r="F212" s="52">
        <v>526</v>
      </c>
      <c r="G212" s="4">
        <f t="shared" si="92"/>
        <v>0.85078534031413611</v>
      </c>
      <c r="H212" s="4">
        <f t="shared" si="93"/>
        <v>12.336387434554974</v>
      </c>
      <c r="I212" s="4">
        <f t="shared" si="94"/>
        <v>17.212041884816756</v>
      </c>
      <c r="J212" s="52"/>
      <c r="K212" s="52"/>
      <c r="L212" s="52"/>
      <c r="M212" s="5">
        <f t="shared" si="95"/>
        <v>0</v>
      </c>
      <c r="N212" s="52">
        <v>0</v>
      </c>
      <c r="O212" s="52"/>
      <c r="P212" s="52"/>
      <c r="Q212" s="52"/>
      <c r="R212" s="52"/>
      <c r="T212" s="63">
        <f>F212/C212</f>
        <v>17.212041884816756</v>
      </c>
      <c r="U212" s="64">
        <f>INT(F212*IF(T212&lt;1,0.03,IF(T212&lt;2,0.05,IF(T212&lt;4,0.07,IF(T212&lt;6,0.08,IF(T212&lt;8,0.1,IF(T212&lt;10,0.12,IF(T212&lt;12,0.15,0.18))))))))</f>
        <v>94</v>
      </c>
      <c r="V212" s="137" t="b">
        <f>IF(F212&lt;E212,N212&lt;U212,N212&lt;=U212)</f>
        <v>1</v>
      </c>
      <c r="W212" s="137" t="b">
        <f>P212&lt;=N212*0.25</f>
        <v>1</v>
      </c>
      <c r="X212" s="137" t="b">
        <f>R212&lt;N212*0.5</f>
        <v>0</v>
      </c>
      <c r="Y212" s="137" t="b">
        <f>N212=P212+Q212+R212</f>
        <v>1</v>
      </c>
    </row>
    <row r="213" spans="1:25" x14ac:dyDescent="0.25">
      <c r="A213" s="105" t="s">
        <v>392</v>
      </c>
      <c r="B213" s="6" t="s">
        <v>129</v>
      </c>
      <c r="C213" s="72">
        <v>164.66900000000001</v>
      </c>
      <c r="D213" s="52">
        <v>334</v>
      </c>
      <c r="E213" s="52">
        <v>575</v>
      </c>
      <c r="F213" s="52">
        <v>509</v>
      </c>
      <c r="G213" s="4">
        <f t="shared" si="92"/>
        <v>2.0283113397178583</v>
      </c>
      <c r="H213" s="4">
        <f t="shared" si="93"/>
        <v>3.4918533543046957</v>
      </c>
      <c r="I213" s="4">
        <f t="shared" si="94"/>
        <v>3.0910493171149396</v>
      </c>
      <c r="J213" s="52"/>
      <c r="K213" s="52"/>
      <c r="L213" s="52"/>
      <c r="M213" s="5">
        <f t="shared" si="95"/>
        <v>6.6797642436149314</v>
      </c>
      <c r="N213" s="52">
        <v>34</v>
      </c>
      <c r="O213" s="52"/>
      <c r="P213" s="52">
        <v>8</v>
      </c>
      <c r="Q213" s="52">
        <v>10</v>
      </c>
      <c r="R213" s="52">
        <v>16</v>
      </c>
      <c r="T213" s="63">
        <f>F213/C213</f>
        <v>3.0910493171149396</v>
      </c>
      <c r="U213" s="64">
        <f>INT(F213*IF(T213&lt;1,0.03,IF(T213&lt;2,0.05,IF(T213&lt;4,0.07,IF(T213&lt;6,0.08,IF(T213&lt;8,0.1,IF(T213&lt;10,0.12,IF(T213&lt;12,0.15,0.18))))))))</f>
        <v>35</v>
      </c>
      <c r="V213" s="137" t="b">
        <f>IF(F213&lt;E213,N213&lt;U213,N213&lt;=U213)</f>
        <v>1</v>
      </c>
      <c r="W213" s="137" t="b">
        <f>P213&lt;=N213*0.25</f>
        <v>1</v>
      </c>
      <c r="X213" s="137" t="b">
        <f>R213&lt;N213*0.5</f>
        <v>1</v>
      </c>
      <c r="Y213" s="137" t="b">
        <f>N213=P213+Q213+R213</f>
        <v>1</v>
      </c>
    </row>
    <row r="214" spans="1:25" x14ac:dyDescent="0.25">
      <c r="A214" s="105" t="s">
        <v>391</v>
      </c>
      <c r="B214" s="6" t="s">
        <v>128</v>
      </c>
      <c r="C214" s="72">
        <v>10.76</v>
      </c>
      <c r="D214" s="52">
        <v>72</v>
      </c>
      <c r="E214" s="52">
        <v>237</v>
      </c>
      <c r="F214" s="52">
        <v>115</v>
      </c>
      <c r="G214" s="4">
        <f t="shared" si="92"/>
        <v>6.6914498141263943</v>
      </c>
      <c r="H214" s="4">
        <f t="shared" si="93"/>
        <v>22.026022304832715</v>
      </c>
      <c r="I214" s="4">
        <f t="shared" si="94"/>
        <v>10.687732342007434</v>
      </c>
      <c r="J214" s="52"/>
      <c r="K214" s="52"/>
      <c r="L214" s="52"/>
      <c r="M214" s="5">
        <f t="shared" si="95"/>
        <v>13.913043478260869</v>
      </c>
      <c r="N214" s="1">
        <v>16</v>
      </c>
      <c r="O214" s="52"/>
      <c r="P214" s="52">
        <v>2</v>
      </c>
      <c r="Q214" s="52">
        <v>10</v>
      </c>
      <c r="R214" s="52">
        <v>4</v>
      </c>
      <c r="T214" s="63">
        <f>F214/C214</f>
        <v>10.687732342007434</v>
      </c>
      <c r="U214" s="64">
        <f>INT(F214*IF(T214&lt;1,0.03,IF(T214&lt;2,0.05,IF(T214&lt;4,0.07,IF(T214&lt;6,0.08,IF(T214&lt;8,0.1,IF(T214&lt;10,0.12,IF(T214&lt;12,0.15,0.18))))))))</f>
        <v>17</v>
      </c>
      <c r="V214" s="137" t="b">
        <f>IF(F214&lt;E214,N214&lt;U214,N214&lt;=U214)</f>
        <v>1</v>
      </c>
      <c r="W214" s="137" t="b">
        <f>P214&lt;=N214*0.25</f>
        <v>1</v>
      </c>
      <c r="X214" s="137" t="b">
        <f>R214&lt;N214*0.5</f>
        <v>1</v>
      </c>
      <c r="Y214" s="137" t="b">
        <f>N214=P214+Q214+R214</f>
        <v>1</v>
      </c>
    </row>
    <row r="215" spans="1:25" x14ac:dyDescent="0.25">
      <c r="A215" s="105" t="s">
        <v>395</v>
      </c>
      <c r="B215" s="6" t="s">
        <v>126</v>
      </c>
      <c r="C215" s="72">
        <v>85.9</v>
      </c>
      <c r="D215" s="52">
        <v>598</v>
      </c>
      <c r="E215" s="52">
        <v>521</v>
      </c>
      <c r="F215" s="52">
        <v>479</v>
      </c>
      <c r="G215" s="4">
        <f t="shared" si="92"/>
        <v>6.961583236321303</v>
      </c>
      <c r="H215" s="4">
        <f t="shared" si="93"/>
        <v>6.0651920838183928</v>
      </c>
      <c r="I215" s="4">
        <f t="shared" si="94"/>
        <v>5.5762514551804419</v>
      </c>
      <c r="J215" s="52"/>
      <c r="K215" s="52"/>
      <c r="L215" s="52"/>
      <c r="M215" s="5">
        <f t="shared" si="95"/>
        <v>7.7244258872651352</v>
      </c>
      <c r="N215" s="52">
        <v>37</v>
      </c>
      <c r="O215" s="52"/>
      <c r="P215" s="52">
        <v>5</v>
      </c>
      <c r="Q215" s="52">
        <v>22</v>
      </c>
      <c r="R215" s="52">
        <v>10</v>
      </c>
      <c r="T215" s="63">
        <f>F215/C215</f>
        <v>5.5762514551804419</v>
      </c>
      <c r="U215" s="64">
        <f>INT(F215*IF(T215&lt;1,0.03,IF(T215&lt;2,0.05,IF(T215&lt;4,0.07,IF(T215&lt;6,0.08,IF(T215&lt;8,0.1,IF(T215&lt;10,0.12,IF(T215&lt;12,0.15,0.18))))))))</f>
        <v>38</v>
      </c>
      <c r="V215" s="137" t="b">
        <f>IF(F215&lt;E215,N215&lt;U215,N215&lt;=U215)</f>
        <v>1</v>
      </c>
      <c r="W215" s="137" t="b">
        <f>P215&lt;=N215*0.25</f>
        <v>1</v>
      </c>
      <c r="X215" s="137" t="b">
        <f>R215&lt;N215*0.5</f>
        <v>1</v>
      </c>
      <c r="Y215" s="137" t="b">
        <f>N215=P215+Q215+R215</f>
        <v>1</v>
      </c>
    </row>
    <row r="216" spans="1:25" ht="31.5" x14ac:dyDescent="0.25">
      <c r="A216" s="105" t="s">
        <v>394</v>
      </c>
      <c r="B216" s="6" t="s">
        <v>160</v>
      </c>
      <c r="C216" s="72">
        <v>39.839999999999996</v>
      </c>
      <c r="D216" s="52">
        <v>341</v>
      </c>
      <c r="E216" s="52">
        <v>490</v>
      </c>
      <c r="F216" s="52">
        <v>267</v>
      </c>
      <c r="G216" s="4">
        <f t="shared" si="92"/>
        <v>8.559236947791165</v>
      </c>
      <c r="H216" s="4">
        <f t="shared" si="93"/>
        <v>12.299196787148595</v>
      </c>
      <c r="I216" s="4">
        <f t="shared" si="94"/>
        <v>6.7018072289156629</v>
      </c>
      <c r="J216" s="52"/>
      <c r="K216" s="52"/>
      <c r="L216" s="52"/>
      <c r="M216" s="5"/>
      <c r="N216" s="52"/>
      <c r="O216" s="52"/>
      <c r="P216" s="52"/>
      <c r="Q216" s="52"/>
      <c r="R216" s="52"/>
      <c r="T216" s="63"/>
      <c r="U216" s="64"/>
      <c r="V216" s="137"/>
      <c r="W216" s="137"/>
      <c r="X216" s="137"/>
      <c r="Y216" s="137"/>
    </row>
    <row r="217" spans="1:25" x14ac:dyDescent="0.25">
      <c r="A217" s="105" t="s">
        <v>393</v>
      </c>
      <c r="B217" s="6" t="s">
        <v>127</v>
      </c>
      <c r="C217" s="72">
        <v>297.78500000000003</v>
      </c>
      <c r="D217" s="52">
        <v>1443</v>
      </c>
      <c r="E217" s="52">
        <v>1727</v>
      </c>
      <c r="F217" s="52">
        <v>1842</v>
      </c>
      <c r="G217" s="4">
        <f t="shared" si="92"/>
        <v>4.8457779941904393</v>
      </c>
      <c r="H217" s="4">
        <f t="shared" si="93"/>
        <v>5.7994862064912596</v>
      </c>
      <c r="I217" s="4">
        <f t="shared" si="94"/>
        <v>6.1856708699229301</v>
      </c>
      <c r="J217" s="52"/>
      <c r="K217" s="52"/>
      <c r="L217" s="52"/>
      <c r="M217" s="5">
        <f t="shared" si="95"/>
        <v>7.4918566775244306</v>
      </c>
      <c r="N217" s="52">
        <v>138</v>
      </c>
      <c r="O217" s="52"/>
      <c r="P217" s="52">
        <v>0</v>
      </c>
      <c r="Q217" s="1">
        <v>70</v>
      </c>
      <c r="R217" s="1">
        <v>68</v>
      </c>
      <c r="T217" s="63">
        <f>F217/C217</f>
        <v>6.1856708699229301</v>
      </c>
      <c r="U217" s="64">
        <f>INT(F217*IF(T217&lt;1,0.03,IF(T217&lt;2,0.05,IF(T217&lt;4,0.07,IF(T217&lt;6,0.08,IF(T217&lt;8,0.1,IF(T217&lt;10,0.12,IF(T217&lt;12,0.15,0.18))))))))</f>
        <v>184</v>
      </c>
      <c r="V217" s="137" t="b">
        <f>IF(F217&lt;E217,N217&lt;U217,N217&lt;=U217)</f>
        <v>1</v>
      </c>
      <c r="W217" s="137" t="b">
        <f>P217&lt;=N217*0.25</f>
        <v>1</v>
      </c>
      <c r="X217" s="137" t="b">
        <f>R217&lt;N217*0.5</f>
        <v>1</v>
      </c>
      <c r="Y217" s="137" t="b">
        <f>N217=P217+Q217+R217</f>
        <v>1</v>
      </c>
    </row>
    <row r="218" spans="1:25" s="117" customFormat="1" x14ac:dyDescent="0.25">
      <c r="A218" s="71">
        <v>30</v>
      </c>
      <c r="B218" s="33" t="s">
        <v>130</v>
      </c>
      <c r="C218" s="97">
        <f>C219</f>
        <v>784.60599999999999</v>
      </c>
      <c r="D218" s="47">
        <v>352</v>
      </c>
      <c r="E218" s="47">
        <v>285</v>
      </c>
      <c r="F218" s="47">
        <f>F219</f>
        <v>298</v>
      </c>
      <c r="G218" s="130">
        <f t="shared" si="92"/>
        <v>0.44863281698075214</v>
      </c>
      <c r="H218" s="130">
        <f t="shared" si="93"/>
        <v>0.36323963874862031</v>
      </c>
      <c r="I218" s="130">
        <f t="shared" si="94"/>
        <v>0.37980846437575039</v>
      </c>
      <c r="J218" s="47"/>
      <c r="K218" s="47"/>
      <c r="L218" s="47"/>
      <c r="M218" s="116"/>
      <c r="N218" s="47"/>
      <c r="O218" s="47"/>
      <c r="P218" s="47"/>
      <c r="Q218" s="47"/>
      <c r="R218" s="47"/>
      <c r="T218" s="118"/>
      <c r="U218" s="119"/>
      <c r="V218" s="119"/>
      <c r="W218" s="119"/>
      <c r="X218" s="119"/>
      <c r="Y218" s="119"/>
    </row>
    <row r="219" spans="1:25" ht="47.25" hidden="1" x14ac:dyDescent="0.25">
      <c r="A219" s="66"/>
      <c r="B219" s="19" t="s">
        <v>233</v>
      </c>
      <c r="C219" s="91">
        <f>C220+C221+C222</f>
        <v>784.60599999999999</v>
      </c>
      <c r="D219" s="52"/>
      <c r="E219" s="52"/>
      <c r="F219" s="92">
        <f>F220+F221+F222</f>
        <v>298</v>
      </c>
      <c r="G219" s="4">
        <f t="shared" si="92"/>
        <v>0</v>
      </c>
      <c r="H219" s="4">
        <f t="shared" si="93"/>
        <v>0</v>
      </c>
      <c r="I219" s="4">
        <f t="shared" si="94"/>
        <v>0.37980846437575039</v>
      </c>
      <c r="J219" s="52"/>
      <c r="K219" s="52"/>
      <c r="L219" s="52"/>
      <c r="M219" s="5">
        <f t="shared" si="95"/>
        <v>0</v>
      </c>
      <c r="N219" s="52"/>
      <c r="O219" s="52"/>
      <c r="P219" s="52"/>
      <c r="Q219" s="52"/>
      <c r="R219" s="52"/>
      <c r="T219" s="63">
        <f>F219/C219</f>
        <v>0.37980846437575039</v>
      </c>
      <c r="U219" s="64">
        <f>INT(F219*IF(T219&lt;1,0.03,IF(T219&lt;2,0.05,IF(T219&lt;4,0.07,IF(T219&lt;6,0.08,IF(T219&lt;8,0.1,IF(T219&lt;10,0.12,IF(T219&lt;12,0.15,0.18))))))))</f>
        <v>8</v>
      </c>
      <c r="V219" s="137" t="b">
        <f>IF(F219&lt;E219,N219&lt;U219,N219&lt;=U219)</f>
        <v>1</v>
      </c>
      <c r="W219" s="137" t="b">
        <f>P219&lt;=N219*0.25</f>
        <v>1</v>
      </c>
      <c r="X219" s="137" t="b">
        <f>R219&lt;N219*0.5</f>
        <v>0</v>
      </c>
      <c r="Y219" s="137" t="b">
        <f>N219=P219+Q219+R219</f>
        <v>1</v>
      </c>
    </row>
    <row r="220" spans="1:25" x14ac:dyDescent="0.25">
      <c r="A220" s="105" t="s">
        <v>396</v>
      </c>
      <c r="B220" s="6" t="s">
        <v>133</v>
      </c>
      <c r="C220" s="72">
        <v>673.524</v>
      </c>
      <c r="D220" s="52">
        <v>208</v>
      </c>
      <c r="E220" s="52">
        <v>123</v>
      </c>
      <c r="F220" s="52">
        <v>123</v>
      </c>
      <c r="G220" s="4">
        <f t="shared" si="92"/>
        <v>0.30882344207481843</v>
      </c>
      <c r="H220" s="4">
        <f t="shared" si="93"/>
        <v>0.18262155468847435</v>
      </c>
      <c r="I220" s="4">
        <f t="shared" si="94"/>
        <v>0.18262155468847435</v>
      </c>
      <c r="J220" s="52"/>
      <c r="K220" s="52"/>
      <c r="L220" s="52"/>
      <c r="M220" s="5">
        <f t="shared" si="95"/>
        <v>2.4390243902439024</v>
      </c>
      <c r="N220" s="52">
        <v>3</v>
      </c>
      <c r="O220" s="52"/>
      <c r="P220" s="52">
        <v>0</v>
      </c>
      <c r="Q220" s="52">
        <v>2</v>
      </c>
      <c r="R220" s="52">
        <v>1</v>
      </c>
      <c r="T220" s="63">
        <f>F220/C220</f>
        <v>0.18262155468847435</v>
      </c>
      <c r="U220" s="64">
        <f>INT(F220*IF(T220&lt;1,0.03,IF(T220&lt;2,0.05,IF(T220&lt;4,0.07,IF(T220&lt;6,0.08,IF(T220&lt;8,0.1,IF(T220&lt;10,0.12,IF(T220&lt;12,0.15,0.18))))))))</f>
        <v>3</v>
      </c>
      <c r="V220" s="137" t="b">
        <f>IF(F220&lt;E220,N220&lt;U220,N220&lt;=U220)</f>
        <v>1</v>
      </c>
      <c r="W220" s="137" t="b">
        <f>P220&lt;=N220*0.25</f>
        <v>1</v>
      </c>
      <c r="X220" s="137" t="b">
        <f>R220&lt;N220*0.5</f>
        <v>1</v>
      </c>
      <c r="Y220" s="137" t="b">
        <f>N220=P220+Q220+R220</f>
        <v>1</v>
      </c>
    </row>
    <row r="221" spans="1:25" x14ac:dyDescent="0.25">
      <c r="A221" s="105" t="s">
        <v>397</v>
      </c>
      <c r="B221" s="6" t="s">
        <v>132</v>
      </c>
      <c r="C221" s="72">
        <v>59.862000000000002</v>
      </c>
      <c r="D221" s="52">
        <v>123</v>
      </c>
      <c r="E221" s="52">
        <v>162</v>
      </c>
      <c r="F221" s="52">
        <v>175</v>
      </c>
      <c r="G221" s="4">
        <f t="shared" si="92"/>
        <v>2.0547258694998498</v>
      </c>
      <c r="H221" s="4">
        <f t="shared" si="93"/>
        <v>2.7062243159266313</v>
      </c>
      <c r="I221" s="4">
        <f t="shared" si="94"/>
        <v>2.9233904647355584</v>
      </c>
      <c r="J221" s="52"/>
      <c r="K221" s="52"/>
      <c r="L221" s="52"/>
      <c r="M221" s="5">
        <f t="shared" si="95"/>
        <v>6.8571428571428577</v>
      </c>
      <c r="N221" s="52">
        <v>12</v>
      </c>
      <c r="O221" s="52"/>
      <c r="P221" s="52">
        <v>0</v>
      </c>
      <c r="Q221" s="52">
        <v>7</v>
      </c>
      <c r="R221" s="52">
        <v>5</v>
      </c>
      <c r="T221" s="63">
        <f>F221/C221</f>
        <v>2.9233904647355584</v>
      </c>
      <c r="U221" s="64">
        <f>INT(F221*IF(T221&lt;1,0.03,IF(T221&lt;2,0.05,IF(T221&lt;4,0.07,IF(T221&lt;6,0.08,IF(T221&lt;8,0.1,IF(T221&lt;10,0.12,IF(T221&lt;12,0.15,0.18))))))))</f>
        <v>12</v>
      </c>
      <c r="V221" s="137" t="b">
        <f>IF(F221&lt;E221,N221&lt;U221,N221&lt;=U221)</f>
        <v>1</v>
      </c>
      <c r="W221" s="137" t="b">
        <f>P221&lt;=N221*0.25</f>
        <v>1</v>
      </c>
      <c r="X221" s="137" t="b">
        <f>R221&lt;N221*0.5</f>
        <v>1</v>
      </c>
      <c r="Y221" s="137" t="b">
        <f>N221=P221+Q221+R221</f>
        <v>1</v>
      </c>
    </row>
    <row r="222" spans="1:25" x14ac:dyDescent="0.25">
      <c r="A222" s="105" t="s">
        <v>397</v>
      </c>
      <c r="B222" s="6" t="s">
        <v>131</v>
      </c>
      <c r="C222" s="72">
        <v>51.22</v>
      </c>
      <c r="D222" s="52">
        <v>21</v>
      </c>
      <c r="E222" s="52">
        <v>0</v>
      </c>
      <c r="F222" s="52">
        <v>0</v>
      </c>
      <c r="G222" s="4">
        <f t="shared" si="92"/>
        <v>0.40999609527528308</v>
      </c>
      <c r="H222" s="4">
        <f t="shared" si="93"/>
        <v>0</v>
      </c>
      <c r="I222" s="4">
        <f t="shared" si="94"/>
        <v>0</v>
      </c>
      <c r="J222" s="52"/>
      <c r="K222" s="52"/>
      <c r="L222" s="52"/>
      <c r="M222" s="5">
        <v>0</v>
      </c>
      <c r="N222" s="52">
        <v>0</v>
      </c>
      <c r="O222" s="52"/>
      <c r="P222" s="52"/>
      <c r="Q222" s="52"/>
      <c r="R222" s="52"/>
      <c r="T222" s="63">
        <f>F222/C222</f>
        <v>0</v>
      </c>
      <c r="U222" s="64">
        <f>INT(F222*IF(T222&lt;1,0.03,IF(T222&lt;2,0.05,IF(T222&lt;4,0.07,IF(T222&lt;6,0.08,IF(T222&lt;8,0.1,IF(T222&lt;10,0.12,IF(T222&lt;12,0.15,0.18))))))))</f>
        <v>0</v>
      </c>
      <c r="V222" s="137" t="b">
        <f>IF(F222&lt;E222,N222&lt;U222,N222&lt;=U222)</f>
        <v>1</v>
      </c>
      <c r="W222" s="137" t="b">
        <f>P222&lt;=N222*0.25</f>
        <v>1</v>
      </c>
      <c r="X222" s="137" t="b">
        <f>R222&lt;N222*0.5</f>
        <v>0</v>
      </c>
      <c r="Y222" s="137" t="b">
        <f>N222=P222+Q222+R222</f>
        <v>1</v>
      </c>
    </row>
    <row r="223" spans="1:25" s="117" customFormat="1" x14ac:dyDescent="0.25">
      <c r="A223" s="71">
        <v>31</v>
      </c>
      <c r="B223" s="33" t="s">
        <v>134</v>
      </c>
      <c r="C223" s="97">
        <f>C224</f>
        <v>422.089</v>
      </c>
      <c r="D223" s="47">
        <v>158</v>
      </c>
      <c r="E223" s="47">
        <v>599</v>
      </c>
      <c r="F223" s="47">
        <f>F224</f>
        <v>666</v>
      </c>
      <c r="G223" s="130">
        <f t="shared" si="92"/>
        <v>0.37432863685146972</v>
      </c>
      <c r="H223" s="130">
        <f t="shared" si="93"/>
        <v>1.4191319840128505</v>
      </c>
      <c r="I223" s="130">
        <f t="shared" si="94"/>
        <v>1.577866279386575</v>
      </c>
      <c r="J223" s="47"/>
      <c r="K223" s="47"/>
      <c r="L223" s="47"/>
      <c r="M223" s="116"/>
      <c r="N223" s="47"/>
      <c r="O223" s="47"/>
      <c r="P223" s="47"/>
      <c r="Q223" s="47"/>
      <c r="R223" s="47"/>
      <c r="T223" s="118"/>
      <c r="U223" s="119"/>
      <c r="V223" s="119"/>
      <c r="W223" s="119"/>
      <c r="X223" s="119"/>
      <c r="Y223" s="119"/>
    </row>
    <row r="224" spans="1:25" ht="47.25" hidden="1" x14ac:dyDescent="0.25">
      <c r="A224" s="66"/>
      <c r="B224" s="19" t="s">
        <v>234</v>
      </c>
      <c r="C224" s="91">
        <f>C225+C226+C227+C228+C229</f>
        <v>422.089</v>
      </c>
      <c r="D224" s="52"/>
      <c r="E224" s="52"/>
      <c r="F224" s="92">
        <f>F225+F226+F227+F228+F229</f>
        <v>666</v>
      </c>
      <c r="G224" s="4">
        <f t="shared" si="92"/>
        <v>0</v>
      </c>
      <c r="H224" s="4">
        <f t="shared" si="93"/>
        <v>0</v>
      </c>
      <c r="I224" s="4">
        <f t="shared" si="94"/>
        <v>1.577866279386575</v>
      </c>
      <c r="J224" s="52"/>
      <c r="K224" s="52"/>
      <c r="L224" s="52"/>
      <c r="M224" s="5">
        <f t="shared" si="95"/>
        <v>0</v>
      </c>
      <c r="N224" s="52"/>
      <c r="O224" s="52"/>
      <c r="P224" s="52"/>
      <c r="Q224" s="52"/>
      <c r="R224" s="52"/>
      <c r="T224" s="63">
        <f t="shared" ref="T224:T229" si="96">F224/C224</f>
        <v>1.577866279386575</v>
      </c>
      <c r="U224" s="64">
        <f t="shared" ref="U224:U229" si="97">INT(F224*IF(T224&lt;1,0.03,IF(T224&lt;2,0.05,IF(T224&lt;4,0.07,IF(T224&lt;6,0.08,IF(T224&lt;8,0.1,IF(T224&lt;10,0.12,IF(T224&lt;12,0.15,0.18))))))))</f>
        <v>33</v>
      </c>
      <c r="V224" s="137" t="b">
        <f t="shared" ref="V224:V229" si="98">IF(F224&lt;E224,N224&lt;U224,N224&lt;=U224)</f>
        <v>1</v>
      </c>
      <c r="W224" s="137" t="b">
        <f t="shared" ref="W224:W229" si="99">P224&lt;=N224*0.25</f>
        <v>1</v>
      </c>
      <c r="X224" s="137" t="b">
        <f t="shared" ref="X224:X229" si="100">R224&lt;N224*0.5</f>
        <v>0</v>
      </c>
      <c r="Y224" s="137" t="b">
        <f t="shared" ref="Y224:Y229" si="101">N224=P224+Q224+R224</f>
        <v>1</v>
      </c>
    </row>
    <row r="225" spans="1:25" x14ac:dyDescent="0.25">
      <c r="A225" s="105" t="s">
        <v>398</v>
      </c>
      <c r="B225" s="6" t="s">
        <v>217</v>
      </c>
      <c r="C225" s="72">
        <v>29.315999999999999</v>
      </c>
      <c r="D225" s="52">
        <v>35</v>
      </c>
      <c r="E225" s="52">
        <v>112</v>
      </c>
      <c r="F225" s="52">
        <v>144</v>
      </c>
      <c r="G225" s="4">
        <f t="shared" si="92"/>
        <v>1.1938872970391596</v>
      </c>
      <c r="H225" s="4">
        <f t="shared" si="93"/>
        <v>3.8204393505253105</v>
      </c>
      <c r="I225" s="4">
        <f t="shared" si="94"/>
        <v>4.9119934506753991</v>
      </c>
      <c r="J225" s="52"/>
      <c r="K225" s="52"/>
      <c r="L225" s="52"/>
      <c r="M225" s="5">
        <f t="shared" si="95"/>
        <v>0</v>
      </c>
      <c r="N225" s="52">
        <v>0</v>
      </c>
      <c r="O225" s="52"/>
      <c r="P225" s="52"/>
      <c r="Q225" s="52"/>
      <c r="R225" s="52"/>
      <c r="T225" s="63">
        <f t="shared" si="96"/>
        <v>4.9119934506753991</v>
      </c>
      <c r="U225" s="64">
        <f t="shared" si="97"/>
        <v>11</v>
      </c>
      <c r="V225" s="137" t="b">
        <f t="shared" si="98"/>
        <v>1</v>
      </c>
      <c r="W225" s="137" t="b">
        <f t="shared" si="99"/>
        <v>1</v>
      </c>
      <c r="X225" s="137" t="b">
        <f t="shared" si="100"/>
        <v>0</v>
      </c>
      <c r="Y225" s="137" t="b">
        <f t="shared" si="101"/>
        <v>1</v>
      </c>
    </row>
    <row r="226" spans="1:25" x14ac:dyDescent="0.25">
      <c r="A226" s="105" t="s">
        <v>400</v>
      </c>
      <c r="B226" s="6" t="s">
        <v>136</v>
      </c>
      <c r="C226" s="72">
        <v>284.08100000000002</v>
      </c>
      <c r="D226" s="52">
        <v>62</v>
      </c>
      <c r="E226" s="52">
        <v>109</v>
      </c>
      <c r="F226" s="52">
        <v>153</v>
      </c>
      <c r="G226" s="4">
        <f t="shared" si="92"/>
        <v>0.21824761247672317</v>
      </c>
      <c r="H226" s="4">
        <f t="shared" si="93"/>
        <v>0.38369338322520685</v>
      </c>
      <c r="I226" s="4">
        <f t="shared" si="94"/>
        <v>0.53857878562804262</v>
      </c>
      <c r="J226" s="52"/>
      <c r="K226" s="52"/>
      <c r="L226" s="52"/>
      <c r="M226" s="5">
        <f t="shared" si="95"/>
        <v>2.6143790849673203</v>
      </c>
      <c r="N226" s="52">
        <v>4</v>
      </c>
      <c r="O226" s="52"/>
      <c r="P226" s="52">
        <v>1</v>
      </c>
      <c r="Q226" s="52">
        <v>2</v>
      </c>
      <c r="R226" s="52">
        <v>1</v>
      </c>
      <c r="T226" s="63">
        <f t="shared" si="96"/>
        <v>0.53857878562804262</v>
      </c>
      <c r="U226" s="64">
        <f t="shared" si="97"/>
        <v>4</v>
      </c>
      <c r="V226" s="137" t="b">
        <f t="shared" si="98"/>
        <v>1</v>
      </c>
      <c r="W226" s="137" t="b">
        <f t="shared" si="99"/>
        <v>1</v>
      </c>
      <c r="X226" s="137" t="b">
        <f t="shared" si="100"/>
        <v>1</v>
      </c>
      <c r="Y226" s="137" t="b">
        <f t="shared" si="101"/>
        <v>1</v>
      </c>
    </row>
    <row r="227" spans="1:25" x14ac:dyDescent="0.25">
      <c r="A227" s="105" t="s">
        <v>401</v>
      </c>
      <c r="B227" s="6" t="s">
        <v>135</v>
      </c>
      <c r="C227" s="72">
        <v>96.325999999999993</v>
      </c>
      <c r="D227" s="52">
        <v>26</v>
      </c>
      <c r="E227" s="52">
        <v>159</v>
      </c>
      <c r="F227" s="52">
        <v>164</v>
      </c>
      <c r="G227" s="4">
        <f t="shared" si="92"/>
        <v>0.26991674106679403</v>
      </c>
      <c r="H227" s="4">
        <f t="shared" si="93"/>
        <v>1.6506446857546251</v>
      </c>
      <c r="I227" s="4">
        <f t="shared" si="94"/>
        <v>1.7025517513443931</v>
      </c>
      <c r="J227" s="52"/>
      <c r="K227" s="52"/>
      <c r="L227" s="52"/>
      <c r="M227" s="5">
        <f t="shared" si="95"/>
        <v>4.8780487804878048</v>
      </c>
      <c r="N227" s="52">
        <v>8</v>
      </c>
      <c r="O227" s="52"/>
      <c r="P227" s="52">
        <v>0</v>
      </c>
      <c r="Q227" s="52">
        <v>5</v>
      </c>
      <c r="R227" s="52">
        <v>3</v>
      </c>
      <c r="T227" s="63">
        <f t="shared" si="96"/>
        <v>1.7025517513443931</v>
      </c>
      <c r="U227" s="64">
        <f t="shared" si="97"/>
        <v>8</v>
      </c>
      <c r="V227" s="137" t="b">
        <f t="shared" si="98"/>
        <v>1</v>
      </c>
      <c r="W227" s="137" t="b">
        <f t="shared" si="99"/>
        <v>1</v>
      </c>
      <c r="X227" s="137" t="b">
        <f t="shared" si="100"/>
        <v>1</v>
      </c>
      <c r="Y227" s="137" t="b">
        <f t="shared" si="101"/>
        <v>1</v>
      </c>
    </row>
    <row r="228" spans="1:25" x14ac:dyDescent="0.25">
      <c r="A228" s="105" t="s">
        <v>402</v>
      </c>
      <c r="B228" s="6" t="s">
        <v>235</v>
      </c>
      <c r="C228" s="72">
        <v>11.92</v>
      </c>
      <c r="D228" s="52">
        <v>35</v>
      </c>
      <c r="E228" s="52">
        <v>219</v>
      </c>
      <c r="F228" s="52">
        <v>205</v>
      </c>
      <c r="G228" s="4">
        <f t="shared" si="92"/>
        <v>2.936241610738255</v>
      </c>
      <c r="H228" s="4">
        <f t="shared" si="93"/>
        <v>18.372483221476511</v>
      </c>
      <c r="I228" s="4">
        <f t="shared" si="94"/>
        <v>17.197986577181208</v>
      </c>
      <c r="J228" s="52"/>
      <c r="K228" s="52"/>
      <c r="L228" s="52"/>
      <c r="M228" s="5">
        <f t="shared" si="95"/>
        <v>2.9268292682926833</v>
      </c>
      <c r="N228" s="52">
        <v>6</v>
      </c>
      <c r="O228" s="52"/>
      <c r="P228" s="52">
        <v>0</v>
      </c>
      <c r="Q228" s="52">
        <v>6</v>
      </c>
      <c r="R228" s="52">
        <v>0</v>
      </c>
      <c r="T228" s="63">
        <f t="shared" si="96"/>
        <v>17.197986577181208</v>
      </c>
      <c r="U228" s="64">
        <f t="shared" si="97"/>
        <v>36</v>
      </c>
      <c r="V228" s="137" t="b">
        <f t="shared" si="98"/>
        <v>1</v>
      </c>
      <c r="W228" s="137" t="b">
        <f t="shared" si="99"/>
        <v>1</v>
      </c>
      <c r="X228" s="137" t="b">
        <f t="shared" si="100"/>
        <v>1</v>
      </c>
      <c r="Y228" s="137" t="b">
        <f t="shared" si="101"/>
        <v>1</v>
      </c>
    </row>
    <row r="229" spans="1:25" x14ac:dyDescent="0.25">
      <c r="A229" s="105" t="s">
        <v>403</v>
      </c>
      <c r="B229" s="6" t="s">
        <v>80</v>
      </c>
      <c r="C229" s="72">
        <v>0.44600000000000001</v>
      </c>
      <c r="D229" s="52">
        <v>0</v>
      </c>
      <c r="E229" s="52">
        <v>0</v>
      </c>
      <c r="F229" s="52">
        <v>0</v>
      </c>
      <c r="G229" s="4">
        <f t="shared" si="92"/>
        <v>0</v>
      </c>
      <c r="H229" s="4">
        <f t="shared" si="93"/>
        <v>0</v>
      </c>
      <c r="I229" s="4">
        <f t="shared" si="94"/>
        <v>0</v>
      </c>
      <c r="J229" s="52"/>
      <c r="K229" s="52"/>
      <c r="L229" s="52"/>
      <c r="M229" s="5">
        <v>0</v>
      </c>
      <c r="N229" s="52">
        <v>0</v>
      </c>
      <c r="O229" s="52"/>
      <c r="P229" s="52"/>
      <c r="Q229" s="52"/>
      <c r="R229" s="52"/>
      <c r="T229" s="63">
        <f t="shared" si="96"/>
        <v>0</v>
      </c>
      <c r="U229" s="64">
        <f t="shared" si="97"/>
        <v>0</v>
      </c>
      <c r="V229" s="137" t="b">
        <f t="shared" si="98"/>
        <v>1</v>
      </c>
      <c r="W229" s="137" t="b">
        <f t="shared" si="99"/>
        <v>1</v>
      </c>
      <c r="X229" s="137" t="b">
        <f t="shared" si="100"/>
        <v>0</v>
      </c>
      <c r="Y229" s="137" t="b">
        <f t="shared" si="101"/>
        <v>1</v>
      </c>
    </row>
    <row r="230" spans="1:25" s="117" customFormat="1" x14ac:dyDescent="0.25">
      <c r="A230" s="71">
        <v>32</v>
      </c>
      <c r="B230" s="33" t="s">
        <v>137</v>
      </c>
      <c r="C230" s="97">
        <f>C231</f>
        <v>227.26900000000001</v>
      </c>
      <c r="D230" s="47">
        <v>7</v>
      </c>
      <c r="E230" s="47">
        <v>11</v>
      </c>
      <c r="F230" s="47">
        <f>F231</f>
        <v>72</v>
      </c>
      <c r="G230" s="130">
        <f t="shared" si="92"/>
        <v>3.0800505128284104E-2</v>
      </c>
      <c r="H230" s="130">
        <f t="shared" si="93"/>
        <v>4.8400793773017876E-2</v>
      </c>
      <c r="I230" s="130">
        <f t="shared" si="94"/>
        <v>0.31680519560520792</v>
      </c>
      <c r="J230" s="47"/>
      <c r="K230" s="47"/>
      <c r="L230" s="47"/>
      <c r="M230" s="116"/>
      <c r="N230" s="47"/>
      <c r="O230" s="47"/>
      <c r="P230" s="47"/>
      <c r="Q230" s="47"/>
      <c r="R230" s="47"/>
      <c r="T230" s="118"/>
      <c r="U230" s="119"/>
      <c r="V230" s="119"/>
      <c r="W230" s="119"/>
      <c r="X230" s="119"/>
      <c r="Y230" s="119"/>
    </row>
    <row r="231" spans="1:25" ht="47.25" hidden="1" x14ac:dyDescent="0.25">
      <c r="A231" s="66"/>
      <c r="B231" s="19" t="s">
        <v>237</v>
      </c>
      <c r="C231" s="91">
        <f>C232+C233+C234</f>
        <v>227.26900000000001</v>
      </c>
      <c r="D231" s="52"/>
      <c r="E231" s="52"/>
      <c r="F231" s="92">
        <f>F232+F233+F234</f>
        <v>72</v>
      </c>
      <c r="G231" s="4">
        <f t="shared" si="92"/>
        <v>0</v>
      </c>
      <c r="H231" s="4">
        <f t="shared" si="93"/>
        <v>0</v>
      </c>
      <c r="I231" s="4">
        <f t="shared" si="94"/>
        <v>0.31680519560520792</v>
      </c>
      <c r="J231" s="52"/>
      <c r="K231" s="52"/>
      <c r="L231" s="52"/>
      <c r="M231" s="5">
        <f t="shared" si="95"/>
        <v>0</v>
      </c>
      <c r="N231" s="52"/>
      <c r="O231" s="52"/>
      <c r="P231" s="52"/>
      <c r="Q231" s="52"/>
      <c r="R231" s="52"/>
      <c r="T231" s="63">
        <f>F231/C231</f>
        <v>0.31680519560520792</v>
      </c>
      <c r="U231" s="64">
        <f>INT(F231*IF(T231&lt;1,0.03,IF(T231&lt;2,0.05,IF(T231&lt;4,0.07,IF(T231&lt;6,0.08,IF(T231&lt;8,0.1,IF(T231&lt;10,0.12,IF(T231&lt;12,0.15,0.18))))))))</f>
        <v>2</v>
      </c>
      <c r="V231" s="137" t="b">
        <f>IF(F231&lt;E231,N231&lt;U231,N231&lt;=U231)</f>
        <v>1</v>
      </c>
      <c r="W231" s="137" t="b">
        <f>P231&lt;=N231*0.25</f>
        <v>1</v>
      </c>
      <c r="X231" s="137" t="b">
        <f>R231&lt;N231*0.5</f>
        <v>0</v>
      </c>
      <c r="Y231" s="137" t="b">
        <f>N231=P231+Q231+R231</f>
        <v>1</v>
      </c>
    </row>
    <row r="232" spans="1:25" x14ac:dyDescent="0.25">
      <c r="A232" s="105" t="s">
        <v>399</v>
      </c>
      <c r="B232" s="6" t="s">
        <v>140</v>
      </c>
      <c r="C232" s="72">
        <v>100.31</v>
      </c>
      <c r="D232" s="52">
        <v>3</v>
      </c>
      <c r="E232" s="52">
        <v>0</v>
      </c>
      <c r="F232" s="52">
        <v>30</v>
      </c>
      <c r="G232" s="4">
        <f t="shared" si="92"/>
        <v>2.9907287409032E-2</v>
      </c>
      <c r="H232" s="4">
        <f t="shared" si="93"/>
        <v>0</v>
      </c>
      <c r="I232" s="4">
        <f t="shared" si="94"/>
        <v>0.29907287409032002</v>
      </c>
      <c r="J232" s="52"/>
      <c r="K232" s="52"/>
      <c r="L232" s="52"/>
      <c r="M232" s="5">
        <f t="shared" si="95"/>
        <v>0</v>
      </c>
      <c r="N232" s="52">
        <v>0</v>
      </c>
      <c r="O232" s="52"/>
      <c r="P232" s="52"/>
      <c r="Q232" s="52"/>
      <c r="R232" s="52"/>
      <c r="T232" s="63">
        <f>F232/C232</f>
        <v>0.29907287409032002</v>
      </c>
      <c r="U232" s="64">
        <f>INT(F232*IF(T232&lt;1,0.03,IF(T232&lt;2,0.05,IF(T232&lt;4,0.07,IF(T232&lt;6,0.08,IF(T232&lt;8,0.1,IF(T232&lt;10,0.12,IF(T232&lt;12,0.15,0.18))))))))</f>
        <v>0</v>
      </c>
      <c r="V232" s="137" t="b">
        <f>IF(F232&lt;E232,N232&lt;U232,N232&lt;=U232)</f>
        <v>1</v>
      </c>
      <c r="W232" s="137" t="b">
        <f>P232&lt;=N232*0.25</f>
        <v>1</v>
      </c>
      <c r="X232" s="137" t="b">
        <f>R232&lt;N232*0.5</f>
        <v>0</v>
      </c>
      <c r="Y232" s="137" t="b">
        <f>N232=P232+Q232+R232</f>
        <v>1</v>
      </c>
    </row>
    <row r="233" spans="1:25" x14ac:dyDescent="0.25">
      <c r="A233" s="105" t="s">
        <v>404</v>
      </c>
      <c r="B233" s="6" t="s">
        <v>139</v>
      </c>
      <c r="C233" s="72">
        <v>52.792999999999999</v>
      </c>
      <c r="D233" s="52">
        <v>0</v>
      </c>
      <c r="E233" s="52">
        <v>4</v>
      </c>
      <c r="F233" s="52">
        <v>31</v>
      </c>
      <c r="G233" s="4">
        <f t="shared" si="92"/>
        <v>0</v>
      </c>
      <c r="H233" s="4">
        <f t="shared" si="93"/>
        <v>7.5767620707290734E-2</v>
      </c>
      <c r="I233" s="4">
        <f t="shared" si="94"/>
        <v>0.58719906048150328</v>
      </c>
      <c r="J233" s="52"/>
      <c r="K233" s="52"/>
      <c r="L233" s="52"/>
      <c r="M233" s="5">
        <f t="shared" si="95"/>
        <v>0</v>
      </c>
      <c r="N233" s="52">
        <v>0</v>
      </c>
      <c r="O233" s="52"/>
      <c r="P233" s="52"/>
      <c r="Q233" s="52"/>
      <c r="R233" s="52"/>
      <c r="T233" s="63">
        <f>F233/C233</f>
        <v>0.58719906048150328</v>
      </c>
      <c r="U233" s="64">
        <f>INT(F233*IF(T233&lt;1,0.03,IF(T233&lt;2,0.05,IF(T233&lt;4,0.07,IF(T233&lt;6,0.08,IF(T233&lt;8,0.1,IF(T233&lt;10,0.12,IF(T233&lt;12,0.15,0.18))))))))</f>
        <v>0</v>
      </c>
      <c r="V233" s="137" t="b">
        <f>IF(F233&lt;E233,N233&lt;U233,N233&lt;=U233)</f>
        <v>1</v>
      </c>
      <c r="W233" s="137" t="b">
        <f>P233&lt;=N233*0.25</f>
        <v>1</v>
      </c>
      <c r="X233" s="137" t="b">
        <f>R233&lt;N233*0.5</f>
        <v>0</v>
      </c>
      <c r="Y233" s="137" t="b">
        <f>N233=P233+Q233+R233</f>
        <v>1</v>
      </c>
    </row>
    <row r="234" spans="1:25" x14ac:dyDescent="0.25">
      <c r="A234" s="105" t="s">
        <v>405</v>
      </c>
      <c r="B234" s="6" t="s">
        <v>138</v>
      </c>
      <c r="C234" s="72">
        <v>74.165999999999997</v>
      </c>
      <c r="D234" s="52">
        <v>4</v>
      </c>
      <c r="E234" s="52">
        <v>7</v>
      </c>
      <c r="F234" s="52">
        <v>11</v>
      </c>
      <c r="G234" s="4">
        <f t="shared" si="92"/>
        <v>5.3933069061294935E-2</v>
      </c>
      <c r="H234" s="4">
        <f t="shared" si="93"/>
        <v>9.4382870857266141E-2</v>
      </c>
      <c r="I234" s="4">
        <f t="shared" si="94"/>
        <v>0.14831593991856107</v>
      </c>
      <c r="J234" s="52"/>
      <c r="K234" s="52"/>
      <c r="L234" s="52"/>
      <c r="M234" s="5">
        <f t="shared" si="95"/>
        <v>0</v>
      </c>
      <c r="N234" s="52">
        <v>0</v>
      </c>
      <c r="O234" s="52"/>
      <c r="P234" s="52"/>
      <c r="Q234" s="52"/>
      <c r="R234" s="52"/>
      <c r="T234" s="63">
        <f>F234/C234</f>
        <v>0.14831593991856107</v>
      </c>
      <c r="U234" s="64">
        <f>INT(F234*IF(T234&lt;1,0.03,IF(T234&lt;2,0.05,IF(T234&lt;4,0.07,IF(T234&lt;6,0.08,IF(T234&lt;8,0.1,IF(T234&lt;10,0.12,IF(T234&lt;12,0.15,0.18))))))))</f>
        <v>0</v>
      </c>
      <c r="V234" s="137" t="b">
        <f>IF(F234&lt;E234,N234&lt;U234,N234&lt;=U234)</f>
        <v>1</v>
      </c>
      <c r="W234" s="137" t="b">
        <f>P234&lt;=N234*0.25</f>
        <v>1</v>
      </c>
      <c r="X234" s="137" t="b">
        <f>R234&lt;N234*0.5</f>
        <v>0</v>
      </c>
      <c r="Y234" s="137" t="b">
        <f>N234=P234+Q234+R234</f>
        <v>1</v>
      </c>
    </row>
    <row r="235" spans="1:25" s="107" customFormat="1" x14ac:dyDescent="0.25">
      <c r="A235" s="71"/>
      <c r="B235" s="33" t="s">
        <v>6</v>
      </c>
      <c r="C235" s="97">
        <f>C7+C11+C34+C47+C51+C57+C62+C69+C83+C88+C99+C108+C116+C112+C124+C135+C142+C148+C152+C160+C165+C170+C174+C178+C191+C195+C199+C206+C210+C218+C223+C230</f>
        <v>13828.654099999998</v>
      </c>
      <c r="D235" s="122">
        <f>D7+D11+D34+D47+D51+D57+D62+D69+D83+D88+D99+D108+D112+D116+D124+D135+D142+D148+D152+D160+D165+D170+D174+D178+D191+D195+D199+D206+D210+D218+D223+D230</f>
        <v>24702</v>
      </c>
      <c r="E235" s="122">
        <f>E7+E11+E34+E47+E51+E57+E62+E69+E83+E88+E99+E108+E112+E116+E124+E135+E142+E148+E152+E160+E165+E170+E174+E178+E191+E195+E199+E206+E210+E218+E223+E230</f>
        <v>37501</v>
      </c>
      <c r="F235" s="122">
        <f>F7+F11+F34+F47+F51+F57+F62+F69+F83+F88+F99+F108+F112+F116+F124+F135+F142+F148+F152+F160+F165+F170+F174+F178+F191+F195+F199+F206+F210+F218+F223+F230</f>
        <v>41676</v>
      </c>
      <c r="G235" s="133">
        <f t="shared" si="92"/>
        <v>1.786290973898899</v>
      </c>
      <c r="H235" s="133">
        <f t="shared" si="93"/>
        <v>2.7118329613870382</v>
      </c>
      <c r="I235" s="133">
        <f t="shared" si="94"/>
        <v>3.0137423135054053</v>
      </c>
      <c r="J235" s="50"/>
      <c r="K235" s="50"/>
      <c r="L235" s="50"/>
      <c r="M235" s="106">
        <f t="shared" si="95"/>
        <v>6.1714176024570495</v>
      </c>
      <c r="N235" s="50">
        <f>SUM(N7:N234)</f>
        <v>2572</v>
      </c>
      <c r="O235" s="50">
        <f>SUM(O7:O234)</f>
        <v>0</v>
      </c>
      <c r="P235" s="50">
        <f>SUM(P7:P234)</f>
        <v>345</v>
      </c>
      <c r="Q235" s="50">
        <f>SUM(Q7:Q234)</f>
        <v>1276</v>
      </c>
      <c r="R235" s="50">
        <f>SUM(R7:R234)</f>
        <v>951</v>
      </c>
      <c r="T235" s="180">
        <f>F235/C235</f>
        <v>3.0137423135054053</v>
      </c>
      <c r="U235" s="181">
        <f>INT(F235*IF(T235&lt;1,0.03,IF(T235&lt;2,0.05,IF(T235&lt;4,0.07,IF(T235&lt;6,0.08,IF(T235&lt;8,0.1,IF(T235&lt;10,0.12,IF(T235&lt;12,0.15,0.18))))))))</f>
        <v>2917</v>
      </c>
      <c r="V235" s="182" t="b">
        <f>IF(F235&lt;E235,N235&lt;U235,N235&lt;=U235)</f>
        <v>1</v>
      </c>
      <c r="W235" s="182" t="b">
        <f>P235&lt;=N235*0.25</f>
        <v>1</v>
      </c>
      <c r="X235" s="182" t="b">
        <f>R235&lt;N235*0.5</f>
        <v>1</v>
      </c>
      <c r="Y235" s="182" t="b">
        <f>N235=P235+Q235+R235</f>
        <v>1</v>
      </c>
    </row>
  </sheetData>
  <sheetProtection password="CF88" sheet="1" objects="1" scenarios="1" selectLockedCells="1" selectUnlockedCells="1"/>
  <autoFilter ref="A6:Y6"/>
  <mergeCells count="21">
    <mergeCell ref="M4:M6"/>
    <mergeCell ref="N4:N6"/>
    <mergeCell ref="O4:R4"/>
    <mergeCell ref="O5:Q5"/>
    <mergeCell ref="R5:R6"/>
    <mergeCell ref="T3:U3"/>
    <mergeCell ref="L3:L6"/>
    <mergeCell ref="M3:R3"/>
    <mergeCell ref="A3:A6"/>
    <mergeCell ref="B3:B6"/>
    <mergeCell ref="C3:C6"/>
    <mergeCell ref="D3:F3"/>
    <mergeCell ref="K3:K6"/>
    <mergeCell ref="G3:I3"/>
    <mergeCell ref="J3:J6"/>
    <mergeCell ref="D4:D6"/>
    <mergeCell ref="E4:E6"/>
    <mergeCell ref="F4:F6"/>
    <mergeCell ref="G4:G6"/>
    <mergeCell ref="H4:H6"/>
    <mergeCell ref="I4:I6"/>
  </mergeCells>
  <phoneticPr fontId="4" type="noConversion"/>
  <pageMargins left="0.23622047244094491" right="0.23622047244094491" top="0.35433070866141736" bottom="0.15748031496062992" header="0.31496062992125984" footer="0.31496062992125984"/>
  <pageSetup paperSize="9" fitToHeight="0" orientation="landscape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Z233"/>
  <sheetViews>
    <sheetView zoomScale="115" zoomScaleNormal="11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" sqref="C1"/>
    </sheetView>
  </sheetViews>
  <sheetFormatPr defaultColWidth="6.140625" defaultRowHeight="15.75" x14ac:dyDescent="0.25"/>
  <cols>
    <col min="1" max="1" width="6.140625" style="140" customWidth="1"/>
    <col min="2" max="2" width="31.140625" style="56" customWidth="1"/>
    <col min="3" max="3" width="11" style="61" customWidth="1"/>
    <col min="4" max="6" width="6.85546875" style="59" customWidth="1"/>
    <col min="7" max="9" width="6.5703125" style="59" customWidth="1"/>
    <col min="10" max="12" width="2.5703125" style="59" hidden="1" customWidth="1"/>
    <col min="13" max="14" width="5" style="59" customWidth="1"/>
    <col min="15" max="15" width="6.140625" style="59" hidden="1" customWidth="1"/>
    <col min="16" max="17" width="6.85546875" style="59" customWidth="1"/>
    <col min="18" max="18" width="6.140625" style="59" customWidth="1"/>
    <col min="19" max="19" width="3" style="56" hidden="1" customWidth="1"/>
    <col min="20" max="20" width="6.42578125" style="56" hidden="1" customWidth="1"/>
    <col min="21" max="21" width="7.140625" style="56" hidden="1" customWidth="1"/>
    <col min="22" max="22" width="10.7109375" style="56" hidden="1" customWidth="1"/>
    <col min="23" max="23" width="12.85546875" style="56" hidden="1" customWidth="1"/>
    <col min="24" max="24" width="10.140625" style="56" hidden="1" customWidth="1"/>
    <col min="25" max="25" width="12.140625" style="56" hidden="1" customWidth="1"/>
    <col min="26" max="211" width="8.85546875" style="56" customWidth="1"/>
    <col min="212" max="212" width="4.42578125" style="56" customWidth="1"/>
    <col min="213" max="213" width="25.140625" style="56" customWidth="1"/>
    <col min="214" max="214" width="10.85546875" style="56" customWidth="1"/>
    <col min="215" max="215" width="9.140625" style="56" customWidth="1"/>
    <col min="216" max="216" width="6.140625" style="56" customWidth="1"/>
    <col min="217" max="217" width="6.85546875" style="56" customWidth="1"/>
    <col min="218" max="218" width="7.85546875" style="56" customWidth="1"/>
    <col min="219" max="220" width="6.140625" style="56" customWidth="1"/>
    <col min="221" max="221" width="7.140625" style="56" customWidth="1"/>
    <col min="222" max="222" width="6.42578125" style="56" customWidth="1"/>
    <col min="223" max="223" width="6.85546875" style="56" customWidth="1"/>
    <col min="224" max="224" width="8" style="56" customWidth="1"/>
    <col min="225" max="225" width="4.5703125" style="56" customWidth="1"/>
    <col min="226" max="16384" width="6.140625" style="56"/>
  </cols>
  <sheetData>
    <row r="1" spans="1:26" x14ac:dyDescent="0.25">
      <c r="B1" s="57" t="s">
        <v>256</v>
      </c>
      <c r="C1" s="58" t="s">
        <v>408</v>
      </c>
    </row>
    <row r="2" spans="1:26" ht="5.25" customHeight="1" x14ac:dyDescent="0.25"/>
    <row r="3" spans="1:26" ht="30.75" customHeight="1" x14ac:dyDescent="0.25">
      <c r="A3" s="187" t="s">
        <v>0</v>
      </c>
      <c r="B3" s="189" t="s">
        <v>263</v>
      </c>
      <c r="C3" s="190" t="s">
        <v>253</v>
      </c>
      <c r="D3" s="189" t="s">
        <v>255</v>
      </c>
      <c r="E3" s="189"/>
      <c r="F3" s="189"/>
      <c r="G3" s="189" t="s">
        <v>257</v>
      </c>
      <c r="H3" s="189"/>
      <c r="I3" s="189"/>
      <c r="J3" s="191" t="s">
        <v>7</v>
      </c>
      <c r="K3" s="191" t="s">
        <v>8</v>
      </c>
      <c r="L3" s="185" t="s">
        <v>3</v>
      </c>
      <c r="M3" s="186" t="s">
        <v>258</v>
      </c>
      <c r="N3" s="186"/>
      <c r="O3" s="186"/>
      <c r="P3" s="186"/>
      <c r="Q3" s="186"/>
      <c r="R3" s="186"/>
      <c r="T3" s="184"/>
      <c r="U3" s="184"/>
    </row>
    <row r="4" spans="1:26" ht="13.5" customHeight="1" x14ac:dyDescent="0.25">
      <c r="A4" s="187"/>
      <c r="B4" s="189"/>
      <c r="C4" s="190"/>
      <c r="D4" s="192">
        <v>2018</v>
      </c>
      <c r="E4" s="192">
        <v>2019</v>
      </c>
      <c r="F4" s="192">
        <v>2020</v>
      </c>
      <c r="G4" s="192">
        <v>2018</v>
      </c>
      <c r="H4" s="192">
        <v>2019</v>
      </c>
      <c r="I4" s="192">
        <v>2020</v>
      </c>
      <c r="J4" s="191"/>
      <c r="K4" s="191"/>
      <c r="L4" s="185"/>
      <c r="M4" s="192" t="s">
        <v>238</v>
      </c>
      <c r="N4" s="192" t="s">
        <v>2</v>
      </c>
      <c r="O4" s="195" t="s">
        <v>259</v>
      </c>
      <c r="P4" s="196"/>
      <c r="Q4" s="196"/>
      <c r="R4" s="197"/>
    </row>
    <row r="5" spans="1:26" x14ac:dyDescent="0.25">
      <c r="A5" s="187"/>
      <c r="B5" s="189"/>
      <c r="C5" s="190"/>
      <c r="D5" s="193"/>
      <c r="E5" s="193"/>
      <c r="F5" s="193"/>
      <c r="G5" s="193"/>
      <c r="H5" s="193"/>
      <c r="I5" s="193"/>
      <c r="J5" s="191"/>
      <c r="K5" s="191"/>
      <c r="L5" s="185"/>
      <c r="M5" s="193"/>
      <c r="N5" s="193"/>
      <c r="O5" s="186" t="s">
        <v>260</v>
      </c>
      <c r="P5" s="186"/>
      <c r="Q5" s="186"/>
      <c r="R5" s="198" t="s">
        <v>262</v>
      </c>
      <c r="T5" s="135"/>
      <c r="U5" s="135"/>
    </row>
    <row r="6" spans="1:26" s="62" customFormat="1" ht="95.25" customHeight="1" x14ac:dyDescent="0.25">
      <c r="A6" s="199"/>
      <c r="B6" s="189"/>
      <c r="C6" s="190"/>
      <c r="D6" s="194"/>
      <c r="E6" s="194"/>
      <c r="F6" s="194"/>
      <c r="G6" s="194"/>
      <c r="H6" s="194"/>
      <c r="I6" s="194"/>
      <c r="J6" s="191"/>
      <c r="K6" s="191"/>
      <c r="L6" s="185"/>
      <c r="M6" s="194"/>
      <c r="N6" s="194"/>
      <c r="O6" s="138" t="s">
        <v>261</v>
      </c>
      <c r="P6" s="49" t="s">
        <v>4</v>
      </c>
      <c r="Q6" s="49" t="s">
        <v>5</v>
      </c>
      <c r="R6" s="198"/>
      <c r="S6" s="56"/>
      <c r="T6" s="136" t="s">
        <v>10</v>
      </c>
      <c r="U6" s="136" t="s">
        <v>9</v>
      </c>
      <c r="V6" s="136" t="s">
        <v>239</v>
      </c>
      <c r="W6" s="136" t="s">
        <v>241</v>
      </c>
      <c r="X6" s="136" t="s">
        <v>240</v>
      </c>
      <c r="Y6" s="136" t="s">
        <v>242</v>
      </c>
      <c r="Z6" s="56"/>
    </row>
    <row r="7" spans="1:26" s="117" customFormat="1" x14ac:dyDescent="0.25">
      <c r="A7" s="71">
        <v>1</v>
      </c>
      <c r="B7" s="100" t="s">
        <v>141</v>
      </c>
      <c r="C7" s="97">
        <f>C8</f>
        <v>134.774</v>
      </c>
      <c r="D7" s="47">
        <v>0</v>
      </c>
      <c r="E7" s="47">
        <v>0</v>
      </c>
      <c r="F7" s="47">
        <f>F8</f>
        <v>0</v>
      </c>
      <c r="G7" s="130">
        <f>D7/C7</f>
        <v>0</v>
      </c>
      <c r="H7" s="130">
        <f>E7/C7</f>
        <v>0</v>
      </c>
      <c r="I7" s="130">
        <f>F7/C7</f>
        <v>0</v>
      </c>
      <c r="J7" s="47"/>
      <c r="K7" s="47"/>
      <c r="L7" s="47"/>
      <c r="M7" s="116"/>
      <c r="N7" s="47"/>
      <c r="O7" s="47"/>
      <c r="P7" s="47"/>
      <c r="Q7" s="47"/>
      <c r="R7" s="47"/>
      <c r="S7" s="119"/>
      <c r="T7" s="142"/>
      <c r="U7" s="115"/>
      <c r="V7" s="119"/>
      <c r="W7" s="119"/>
      <c r="X7" s="119"/>
      <c r="Y7" s="119"/>
    </row>
    <row r="8" spans="1:26" ht="47.25" hidden="1" x14ac:dyDescent="0.25">
      <c r="A8" s="128" t="s">
        <v>11</v>
      </c>
      <c r="B8" s="19" t="s">
        <v>142</v>
      </c>
      <c r="C8" s="91">
        <f>C9+C10</f>
        <v>134.774</v>
      </c>
      <c r="D8" s="52"/>
      <c r="E8" s="52"/>
      <c r="F8" s="92">
        <f>F9+F10</f>
        <v>0</v>
      </c>
      <c r="G8" s="4">
        <f t="shared" ref="G8:G74" si="0">D8/C8</f>
        <v>0</v>
      </c>
      <c r="H8" s="4">
        <f t="shared" ref="H8:H74" si="1">E8/C8</f>
        <v>0</v>
      </c>
      <c r="I8" s="143">
        <f t="shared" ref="I8:I74" si="2">F8/C8</f>
        <v>0</v>
      </c>
      <c r="J8" s="52"/>
      <c r="K8" s="52"/>
      <c r="L8" s="52"/>
      <c r="M8" s="5" t="e">
        <f t="shared" ref="M8:M73" si="3">N8/F8*100</f>
        <v>#DIV/0!</v>
      </c>
      <c r="N8" s="52"/>
      <c r="O8" s="52"/>
      <c r="P8" s="52"/>
      <c r="Q8" s="52"/>
      <c r="R8" s="52"/>
      <c r="S8" s="137"/>
      <c r="T8" s="142">
        <f t="shared" ref="T8:T74" si="4">F8/C8</f>
        <v>0</v>
      </c>
      <c r="U8" s="115">
        <f t="shared" ref="U8:U74" si="5">INT(F8*IF(T8&lt;1,0.03,IF(T8&lt;2,0.05,IF(T8&lt;4,0.07,IF(T8&lt;6,0.08,IF(T8&lt;8,0.1,IF(T8&lt;10,0.12,IF(T8&lt;12,0.15,0.18))))))))</f>
        <v>0</v>
      </c>
      <c r="V8" s="137" t="b">
        <f t="shared" ref="V8:V74" si="6">IF(F8&lt;E8,N8&lt;U8,N8&lt;=U8)</f>
        <v>1</v>
      </c>
      <c r="W8" s="137" t="b">
        <f t="shared" ref="W8:W73" si="7">P8&lt;=N8*0.25</f>
        <v>1</v>
      </c>
      <c r="X8" s="137" t="b">
        <f t="shared" ref="X8:X74" si="8">R8&lt;N8*0.2</f>
        <v>0</v>
      </c>
      <c r="Y8" s="137" t="b">
        <f t="shared" ref="Y8:Y74" si="9">N8=P8+Q8+R8</f>
        <v>1</v>
      </c>
    </row>
    <row r="9" spans="1:26" x14ac:dyDescent="0.25">
      <c r="A9" s="105" t="s">
        <v>11</v>
      </c>
      <c r="B9" s="6" t="s">
        <v>13</v>
      </c>
      <c r="C9" s="72">
        <v>91.325999999999993</v>
      </c>
      <c r="D9" s="52">
        <v>0</v>
      </c>
      <c r="E9" s="52">
        <v>0</v>
      </c>
      <c r="F9" s="1">
        <v>0</v>
      </c>
      <c r="G9" s="4">
        <f t="shared" si="0"/>
        <v>0</v>
      </c>
      <c r="H9" s="4">
        <f t="shared" si="1"/>
        <v>0</v>
      </c>
      <c r="I9" s="3">
        <f t="shared" si="2"/>
        <v>0</v>
      </c>
      <c r="J9" s="52"/>
      <c r="K9" s="52"/>
      <c r="L9" s="52"/>
      <c r="M9" s="5">
        <v>0</v>
      </c>
      <c r="N9" s="52">
        <v>0</v>
      </c>
      <c r="O9" s="52"/>
      <c r="P9" s="52"/>
      <c r="Q9" s="52"/>
      <c r="R9" s="52"/>
      <c r="S9" s="137"/>
      <c r="T9" s="142">
        <f t="shared" si="4"/>
        <v>0</v>
      </c>
      <c r="U9" s="115">
        <f t="shared" si="5"/>
        <v>0</v>
      </c>
      <c r="V9" s="137" t="b">
        <f t="shared" si="6"/>
        <v>1</v>
      </c>
      <c r="W9" s="137" t="b">
        <f t="shared" si="7"/>
        <v>1</v>
      </c>
      <c r="X9" s="137" t="b">
        <f t="shared" si="8"/>
        <v>0</v>
      </c>
      <c r="Y9" s="137" t="b">
        <f t="shared" si="9"/>
        <v>1</v>
      </c>
    </row>
    <row r="10" spans="1:26" x14ac:dyDescent="0.25">
      <c r="A10" s="105" t="s">
        <v>265</v>
      </c>
      <c r="B10" s="6" t="s">
        <v>12</v>
      </c>
      <c r="C10" s="72">
        <v>43.448</v>
      </c>
      <c r="D10" s="52">
        <v>0</v>
      </c>
      <c r="E10" s="52">
        <v>0</v>
      </c>
      <c r="F10" s="1">
        <v>0</v>
      </c>
      <c r="G10" s="4">
        <f t="shared" si="0"/>
        <v>0</v>
      </c>
      <c r="H10" s="4">
        <f t="shared" si="1"/>
        <v>0</v>
      </c>
      <c r="I10" s="3">
        <f t="shared" si="2"/>
        <v>0</v>
      </c>
      <c r="J10" s="52"/>
      <c r="K10" s="52"/>
      <c r="L10" s="52"/>
      <c r="M10" s="5">
        <v>0</v>
      </c>
      <c r="N10" s="52">
        <v>0</v>
      </c>
      <c r="O10" s="52"/>
      <c r="P10" s="52"/>
      <c r="Q10" s="52"/>
      <c r="R10" s="52"/>
      <c r="S10" s="137"/>
      <c r="T10" s="142">
        <f t="shared" si="4"/>
        <v>0</v>
      </c>
      <c r="U10" s="115">
        <f t="shared" si="5"/>
        <v>0</v>
      </c>
      <c r="V10" s="137" t="b">
        <f t="shared" si="6"/>
        <v>1</v>
      </c>
      <c r="W10" s="137" t="b">
        <f t="shared" si="7"/>
        <v>1</v>
      </c>
      <c r="X10" s="137" t="b">
        <f t="shared" si="8"/>
        <v>0</v>
      </c>
      <c r="Y10" s="137" t="b">
        <f t="shared" si="9"/>
        <v>1</v>
      </c>
    </row>
    <row r="11" spans="1:26" s="117" customFormat="1" x14ac:dyDescent="0.25">
      <c r="A11" s="71">
        <v>2</v>
      </c>
      <c r="B11" s="100" t="s">
        <v>14</v>
      </c>
      <c r="C11" s="97">
        <f>C12+C24</f>
        <v>427.78399999999999</v>
      </c>
      <c r="D11" s="47">
        <v>271</v>
      </c>
      <c r="E11" s="47">
        <v>682</v>
      </c>
      <c r="F11" s="47">
        <f>F12+F24</f>
        <v>527</v>
      </c>
      <c r="G11" s="130">
        <f t="shared" si="0"/>
        <v>0.63349727900061714</v>
      </c>
      <c r="H11" s="130">
        <f t="shared" si="1"/>
        <v>1.5942625250126232</v>
      </c>
      <c r="I11" s="130">
        <f t="shared" si="2"/>
        <v>1.2319301329642998</v>
      </c>
      <c r="J11" s="47"/>
      <c r="K11" s="47"/>
      <c r="L11" s="47"/>
      <c r="M11" s="116"/>
      <c r="N11" s="47"/>
      <c r="O11" s="47"/>
      <c r="P11" s="47"/>
      <c r="Q11" s="47"/>
      <c r="R11" s="47"/>
      <c r="S11" s="119"/>
      <c r="T11" s="142"/>
      <c r="U11" s="115"/>
      <c r="V11" s="119"/>
      <c r="W11" s="119"/>
      <c r="X11" s="119"/>
      <c r="Y11" s="119"/>
    </row>
    <row r="12" spans="1:26" ht="47.25" hidden="1" x14ac:dyDescent="0.25">
      <c r="A12" s="105" t="s">
        <v>143</v>
      </c>
      <c r="B12" s="19" t="s">
        <v>144</v>
      </c>
      <c r="C12" s="92">
        <f>C13+C14+C15+C16+C17+C18+C19+C21</f>
        <v>352.67099999999999</v>
      </c>
      <c r="D12" s="52"/>
      <c r="E12" s="52"/>
      <c r="F12" s="92">
        <f>F13+F14+F15+F16+F17+F18+F19+F21</f>
        <v>440</v>
      </c>
      <c r="G12" s="4">
        <f t="shared" si="0"/>
        <v>0</v>
      </c>
      <c r="H12" s="4">
        <f t="shared" si="1"/>
        <v>0</v>
      </c>
      <c r="I12" s="143">
        <f t="shared" si="2"/>
        <v>1.2476217210941642</v>
      </c>
      <c r="J12" s="52"/>
      <c r="K12" s="52"/>
      <c r="L12" s="52"/>
      <c r="M12" s="5">
        <f t="shared" si="3"/>
        <v>0</v>
      </c>
      <c r="N12" s="52"/>
      <c r="O12" s="52"/>
      <c r="P12" s="52"/>
      <c r="Q12" s="52"/>
      <c r="R12" s="52"/>
      <c r="S12" s="137"/>
      <c r="T12" s="142">
        <f t="shared" si="4"/>
        <v>1.2476217210941642</v>
      </c>
      <c r="U12" s="115">
        <f t="shared" si="5"/>
        <v>22</v>
      </c>
      <c r="V12" s="137" t="b">
        <f t="shared" si="6"/>
        <v>1</v>
      </c>
      <c r="W12" s="137" t="b">
        <f t="shared" si="7"/>
        <v>1</v>
      </c>
      <c r="X12" s="137" t="b">
        <f t="shared" si="8"/>
        <v>0</v>
      </c>
      <c r="Y12" s="137" t="b">
        <f t="shared" si="9"/>
        <v>1</v>
      </c>
    </row>
    <row r="13" spans="1:26" x14ac:dyDescent="0.25">
      <c r="A13" s="105" t="s">
        <v>266</v>
      </c>
      <c r="B13" s="6" t="s">
        <v>145</v>
      </c>
      <c r="C13" s="72">
        <v>29.343</v>
      </c>
      <c r="D13" s="52">
        <v>9</v>
      </c>
      <c r="E13" s="52">
        <v>79</v>
      </c>
      <c r="F13" s="1">
        <v>73</v>
      </c>
      <c r="G13" s="4">
        <f t="shared" si="0"/>
        <v>0.30671710459053264</v>
      </c>
      <c r="H13" s="4">
        <f t="shared" si="1"/>
        <v>2.6922945847391202</v>
      </c>
      <c r="I13" s="3">
        <f t="shared" si="2"/>
        <v>2.4878165150120983</v>
      </c>
      <c r="J13" s="52"/>
      <c r="K13" s="52"/>
      <c r="L13" s="52"/>
      <c r="M13" s="5">
        <f t="shared" si="3"/>
        <v>0</v>
      </c>
      <c r="N13" s="52">
        <v>0</v>
      </c>
      <c r="O13" s="52"/>
      <c r="P13" s="52"/>
      <c r="Q13" s="52"/>
      <c r="R13" s="52"/>
      <c r="S13" s="137"/>
      <c r="T13" s="142">
        <f t="shared" si="4"/>
        <v>2.4878165150120983</v>
      </c>
      <c r="U13" s="115">
        <f t="shared" si="5"/>
        <v>5</v>
      </c>
      <c r="V13" s="137" t="b">
        <f t="shared" si="6"/>
        <v>1</v>
      </c>
      <c r="W13" s="137" t="b">
        <f t="shared" si="7"/>
        <v>1</v>
      </c>
      <c r="X13" s="137" t="b">
        <f t="shared" si="8"/>
        <v>0</v>
      </c>
      <c r="Y13" s="137" t="b">
        <f t="shared" si="9"/>
        <v>1</v>
      </c>
    </row>
    <row r="14" spans="1:26" ht="31.5" x14ac:dyDescent="0.25">
      <c r="A14" s="105" t="s">
        <v>268</v>
      </c>
      <c r="B14" s="6" t="s">
        <v>17</v>
      </c>
      <c r="C14" s="72">
        <v>76.968000000000004</v>
      </c>
      <c r="D14" s="52">
        <v>0</v>
      </c>
      <c r="E14" s="52">
        <v>0</v>
      </c>
      <c r="F14" s="1">
        <v>0</v>
      </c>
      <c r="G14" s="4">
        <f t="shared" si="0"/>
        <v>0</v>
      </c>
      <c r="H14" s="4">
        <f t="shared" si="1"/>
        <v>0</v>
      </c>
      <c r="I14" s="3">
        <f t="shared" si="2"/>
        <v>0</v>
      </c>
      <c r="J14" s="52"/>
      <c r="K14" s="52"/>
      <c r="L14" s="52"/>
      <c r="M14" s="5">
        <v>0</v>
      </c>
      <c r="N14" s="52">
        <v>0</v>
      </c>
      <c r="O14" s="52"/>
      <c r="P14" s="52"/>
      <c r="Q14" s="52"/>
      <c r="R14" s="52"/>
      <c r="S14" s="137"/>
      <c r="T14" s="142">
        <f t="shared" si="4"/>
        <v>0</v>
      </c>
      <c r="U14" s="115">
        <f t="shared" si="5"/>
        <v>0</v>
      </c>
      <c r="V14" s="137" t="b">
        <f t="shared" si="6"/>
        <v>1</v>
      </c>
      <c r="W14" s="137" t="b">
        <f t="shared" si="7"/>
        <v>1</v>
      </c>
      <c r="X14" s="137" t="b">
        <f t="shared" si="8"/>
        <v>0</v>
      </c>
      <c r="Y14" s="137" t="b">
        <f t="shared" si="9"/>
        <v>1</v>
      </c>
    </row>
    <row r="15" spans="1:26" x14ac:dyDescent="0.25">
      <c r="A15" s="105" t="s">
        <v>269</v>
      </c>
      <c r="B15" s="6" t="s">
        <v>146</v>
      </c>
      <c r="C15" s="72">
        <v>152.04400000000001</v>
      </c>
      <c r="D15" s="52">
        <v>36</v>
      </c>
      <c r="E15" s="52">
        <v>51</v>
      </c>
      <c r="F15" s="1">
        <v>61</v>
      </c>
      <c r="G15" s="4">
        <f t="shared" si="0"/>
        <v>0.23677356554681539</v>
      </c>
      <c r="H15" s="4">
        <f t="shared" si="1"/>
        <v>0.33542921785798846</v>
      </c>
      <c r="I15" s="3">
        <f t="shared" si="2"/>
        <v>0.40119965273210384</v>
      </c>
      <c r="J15" s="52"/>
      <c r="K15" s="52"/>
      <c r="L15" s="52"/>
      <c r="M15" s="5">
        <f t="shared" si="3"/>
        <v>1.639344262295082</v>
      </c>
      <c r="N15" s="52">
        <v>1</v>
      </c>
      <c r="O15" s="52"/>
      <c r="P15" s="52">
        <v>0</v>
      </c>
      <c r="Q15" s="52">
        <v>1</v>
      </c>
      <c r="R15" s="52">
        <v>0</v>
      </c>
      <c r="S15" s="137"/>
      <c r="T15" s="142">
        <f t="shared" si="4"/>
        <v>0.40119965273210384</v>
      </c>
      <c r="U15" s="115">
        <f t="shared" si="5"/>
        <v>1</v>
      </c>
      <c r="V15" s="137" t="b">
        <f t="shared" si="6"/>
        <v>1</v>
      </c>
      <c r="W15" s="137" t="b">
        <f t="shared" si="7"/>
        <v>1</v>
      </c>
      <c r="X15" s="137" t="b">
        <f t="shared" si="8"/>
        <v>1</v>
      </c>
      <c r="Y15" s="137" t="b">
        <f t="shared" si="9"/>
        <v>1</v>
      </c>
    </row>
    <row r="16" spans="1:26" ht="31.5" x14ac:dyDescent="0.25">
      <c r="A16" s="105" t="s">
        <v>271</v>
      </c>
      <c r="B16" s="6" t="s">
        <v>147</v>
      </c>
      <c r="C16" s="72">
        <v>12.185</v>
      </c>
      <c r="D16" s="52">
        <v>0</v>
      </c>
      <c r="E16" s="52">
        <v>0</v>
      </c>
      <c r="F16" s="1">
        <v>0</v>
      </c>
      <c r="G16" s="4">
        <f t="shared" si="0"/>
        <v>0</v>
      </c>
      <c r="H16" s="4">
        <f t="shared" si="1"/>
        <v>0</v>
      </c>
      <c r="I16" s="3">
        <f t="shared" si="2"/>
        <v>0</v>
      </c>
      <c r="J16" s="52"/>
      <c r="K16" s="52"/>
      <c r="L16" s="52"/>
      <c r="M16" s="5">
        <v>0</v>
      </c>
      <c r="N16" s="52">
        <v>0</v>
      </c>
      <c r="O16" s="52"/>
      <c r="P16" s="52"/>
      <c r="Q16" s="52"/>
      <c r="R16" s="52"/>
      <c r="S16" s="137"/>
      <c r="T16" s="142">
        <f t="shared" si="4"/>
        <v>0</v>
      </c>
      <c r="U16" s="115">
        <f t="shared" si="5"/>
        <v>0</v>
      </c>
      <c r="V16" s="137" t="b">
        <f t="shared" si="6"/>
        <v>1</v>
      </c>
      <c r="W16" s="137" t="b">
        <f t="shared" si="7"/>
        <v>1</v>
      </c>
      <c r="X16" s="137" t="b">
        <f t="shared" si="8"/>
        <v>0</v>
      </c>
      <c r="Y16" s="137" t="b">
        <f t="shared" si="9"/>
        <v>1</v>
      </c>
    </row>
    <row r="17" spans="1:25" x14ac:dyDescent="0.25">
      <c r="A17" s="105" t="s">
        <v>272</v>
      </c>
      <c r="B17" s="6" t="s">
        <v>148</v>
      </c>
      <c r="C17" s="72">
        <v>40.914000000000001</v>
      </c>
      <c r="D17" s="52">
        <v>30</v>
      </c>
      <c r="E17" s="52">
        <v>169</v>
      </c>
      <c r="F17" s="1">
        <v>129</v>
      </c>
      <c r="G17" s="4">
        <f t="shared" si="0"/>
        <v>0.7332453438920663</v>
      </c>
      <c r="H17" s="4">
        <f t="shared" si="1"/>
        <v>4.1306154372586397</v>
      </c>
      <c r="I17" s="3">
        <f t="shared" si="2"/>
        <v>3.152954978735885</v>
      </c>
      <c r="J17" s="52"/>
      <c r="K17" s="52"/>
      <c r="L17" s="52"/>
      <c r="M17" s="5">
        <f t="shared" si="3"/>
        <v>4.6511627906976747</v>
      </c>
      <c r="N17" s="52">
        <v>6</v>
      </c>
      <c r="O17" s="52"/>
      <c r="P17" s="52">
        <v>1</v>
      </c>
      <c r="Q17" s="52">
        <v>4</v>
      </c>
      <c r="R17" s="52">
        <v>1</v>
      </c>
      <c r="S17" s="137"/>
      <c r="T17" s="142">
        <f t="shared" si="4"/>
        <v>3.152954978735885</v>
      </c>
      <c r="U17" s="115">
        <f t="shared" si="5"/>
        <v>9</v>
      </c>
      <c r="V17" s="137" t="b">
        <f t="shared" si="6"/>
        <v>1</v>
      </c>
      <c r="W17" s="137" t="b">
        <f t="shared" si="7"/>
        <v>1</v>
      </c>
      <c r="X17" s="137" t="b">
        <f t="shared" si="8"/>
        <v>1</v>
      </c>
      <c r="Y17" s="137" t="b">
        <f t="shared" si="9"/>
        <v>1</v>
      </c>
    </row>
    <row r="18" spans="1:25" x14ac:dyDescent="0.25">
      <c r="A18" s="105" t="s">
        <v>273</v>
      </c>
      <c r="B18" s="6" t="s">
        <v>149</v>
      </c>
      <c r="C18" s="72">
        <v>30.907</v>
      </c>
      <c r="D18" s="52">
        <v>40</v>
      </c>
      <c r="E18" s="52">
        <v>254</v>
      </c>
      <c r="F18" s="1">
        <v>124</v>
      </c>
      <c r="G18" s="4">
        <f t="shared" si="0"/>
        <v>1.294205196233863</v>
      </c>
      <c r="H18" s="4">
        <f t="shared" si="1"/>
        <v>8.2182029960850294</v>
      </c>
      <c r="I18" s="3">
        <f t="shared" si="2"/>
        <v>4.0120361083249749</v>
      </c>
      <c r="J18" s="52"/>
      <c r="K18" s="52"/>
      <c r="L18" s="52"/>
      <c r="M18" s="5">
        <f t="shared" si="3"/>
        <v>6.4516129032258061</v>
      </c>
      <c r="N18" s="1">
        <v>8</v>
      </c>
      <c r="O18" s="1"/>
      <c r="P18" s="1">
        <v>2</v>
      </c>
      <c r="Q18" s="1">
        <v>5</v>
      </c>
      <c r="R18" s="1">
        <v>1</v>
      </c>
      <c r="S18" s="137"/>
      <c r="T18" s="142">
        <f t="shared" si="4"/>
        <v>4.0120361083249749</v>
      </c>
      <c r="U18" s="115">
        <f t="shared" si="5"/>
        <v>9</v>
      </c>
      <c r="V18" s="137" t="b">
        <f t="shared" si="6"/>
        <v>1</v>
      </c>
      <c r="W18" s="137" t="b">
        <f t="shared" si="7"/>
        <v>1</v>
      </c>
      <c r="X18" s="137" t="b">
        <f t="shared" si="8"/>
        <v>1</v>
      </c>
      <c r="Y18" s="137" t="b">
        <f t="shared" si="9"/>
        <v>1</v>
      </c>
    </row>
    <row r="19" spans="1:25" x14ac:dyDescent="0.25">
      <c r="A19" s="105" t="s">
        <v>274</v>
      </c>
      <c r="B19" s="6" t="s">
        <v>15</v>
      </c>
      <c r="C19" s="72">
        <v>8.3089999999999993</v>
      </c>
      <c r="D19" s="52">
        <v>56</v>
      </c>
      <c r="E19" s="52">
        <v>59</v>
      </c>
      <c r="F19" s="1">
        <v>52</v>
      </c>
      <c r="G19" s="4">
        <f t="shared" si="0"/>
        <v>6.7396798652064032</v>
      </c>
      <c r="H19" s="4">
        <f t="shared" si="1"/>
        <v>7.1007341436996034</v>
      </c>
      <c r="I19" s="3">
        <f t="shared" si="2"/>
        <v>6.2582741605488028</v>
      </c>
      <c r="J19" s="52"/>
      <c r="K19" s="52"/>
      <c r="L19" s="52"/>
      <c r="M19" s="5">
        <f t="shared" si="3"/>
        <v>7.6923076923076925</v>
      </c>
      <c r="N19" s="52">
        <v>4</v>
      </c>
      <c r="O19" s="52"/>
      <c r="P19" s="52">
        <v>1</v>
      </c>
      <c r="Q19" s="52">
        <v>3</v>
      </c>
      <c r="R19" s="52">
        <v>0</v>
      </c>
      <c r="S19" s="137"/>
      <c r="T19" s="142">
        <f t="shared" si="4"/>
        <v>6.2582741605488028</v>
      </c>
      <c r="U19" s="115">
        <f t="shared" si="5"/>
        <v>5</v>
      </c>
      <c r="V19" s="137" t="b">
        <f t="shared" si="6"/>
        <v>1</v>
      </c>
      <c r="W19" s="137" t="b">
        <f t="shared" si="7"/>
        <v>1</v>
      </c>
      <c r="X19" s="137" t="b">
        <f t="shared" si="8"/>
        <v>1</v>
      </c>
      <c r="Y19" s="137" t="b">
        <f t="shared" si="9"/>
        <v>1</v>
      </c>
    </row>
    <row r="20" spans="1:25" ht="31.5" x14ac:dyDescent="0.25">
      <c r="A20" s="105" t="s">
        <v>275</v>
      </c>
      <c r="B20" s="6" t="s">
        <v>249</v>
      </c>
      <c r="C20" s="52">
        <f>C21+C22+C23</f>
        <v>44.75</v>
      </c>
      <c r="D20" s="52">
        <f>D21+D22+D23</f>
        <v>57</v>
      </c>
      <c r="E20" s="52">
        <f>E21+E22+E23</f>
        <v>97</v>
      </c>
      <c r="F20" s="52">
        <f>F21+F22+F23</f>
        <v>47</v>
      </c>
      <c r="G20" s="4">
        <f t="shared" si="0"/>
        <v>1.2737430167597765</v>
      </c>
      <c r="H20" s="4">
        <f t="shared" si="1"/>
        <v>2.1675977653631286</v>
      </c>
      <c r="I20" s="3">
        <f t="shared" si="2"/>
        <v>1.0502793296089385</v>
      </c>
      <c r="J20" s="52"/>
      <c r="K20" s="52"/>
      <c r="L20" s="52"/>
      <c r="M20" s="5">
        <f t="shared" si="3"/>
        <v>2.1276595744680851</v>
      </c>
      <c r="N20" s="1">
        <v>1</v>
      </c>
      <c r="O20" s="52"/>
      <c r="P20" s="52"/>
      <c r="Q20" s="52">
        <v>1</v>
      </c>
      <c r="R20" s="52"/>
      <c r="S20" s="137"/>
      <c r="T20" s="142">
        <f t="shared" si="4"/>
        <v>1.0502793296089385</v>
      </c>
      <c r="U20" s="115">
        <f t="shared" si="5"/>
        <v>2</v>
      </c>
      <c r="V20" s="137" t="b">
        <f t="shared" si="6"/>
        <v>1</v>
      </c>
      <c r="W20" s="137" t="b">
        <f t="shared" si="7"/>
        <v>1</v>
      </c>
      <c r="X20" s="137" t="b">
        <f t="shared" si="8"/>
        <v>1</v>
      </c>
      <c r="Y20" s="137" t="b">
        <f t="shared" si="9"/>
        <v>1</v>
      </c>
    </row>
    <row r="21" spans="1:25" x14ac:dyDescent="0.25">
      <c r="A21" s="105"/>
      <c r="B21" s="82" t="s">
        <v>244</v>
      </c>
      <c r="C21" s="76">
        <v>2.0009999999999999</v>
      </c>
      <c r="D21" s="126">
        <v>1</v>
      </c>
      <c r="E21" s="126">
        <v>2</v>
      </c>
      <c r="F21" s="126">
        <v>1</v>
      </c>
      <c r="G21" s="132">
        <v>0.49975012493753124</v>
      </c>
      <c r="H21" s="132">
        <v>0.99950024987506247</v>
      </c>
      <c r="I21" s="132">
        <v>0.49975012493753124</v>
      </c>
      <c r="J21" s="52"/>
      <c r="K21" s="52"/>
      <c r="L21" s="52"/>
      <c r="M21" s="5"/>
      <c r="N21" s="52"/>
      <c r="O21" s="52"/>
      <c r="P21" s="52"/>
      <c r="Q21" s="52"/>
      <c r="R21" s="52"/>
      <c r="S21" s="137"/>
      <c r="T21" s="142"/>
      <c r="U21" s="115"/>
      <c r="V21" s="137"/>
      <c r="W21" s="137"/>
      <c r="X21" s="137"/>
      <c r="Y21" s="137"/>
    </row>
    <row r="22" spans="1:25" x14ac:dyDescent="0.25">
      <c r="A22" s="105"/>
      <c r="B22" s="82" t="s">
        <v>250</v>
      </c>
      <c r="C22" s="76">
        <v>24.088999999999999</v>
      </c>
      <c r="D22" s="126">
        <v>29</v>
      </c>
      <c r="E22" s="126">
        <v>76</v>
      </c>
      <c r="F22" s="126">
        <v>46</v>
      </c>
      <c r="G22" s="132">
        <v>1.2038689858441614</v>
      </c>
      <c r="H22" s="132">
        <v>3.1549669973846988</v>
      </c>
      <c r="I22" s="132">
        <v>1.9095852878907387</v>
      </c>
      <c r="J22" s="52"/>
      <c r="K22" s="52"/>
      <c r="L22" s="52"/>
      <c r="M22" s="5"/>
      <c r="N22" s="52"/>
      <c r="O22" s="52"/>
      <c r="P22" s="52"/>
      <c r="Q22" s="52"/>
      <c r="R22" s="52"/>
      <c r="S22" s="137"/>
      <c r="T22" s="142"/>
      <c r="U22" s="115"/>
      <c r="V22" s="137"/>
      <c r="W22" s="137"/>
      <c r="X22" s="137"/>
      <c r="Y22" s="137"/>
    </row>
    <row r="23" spans="1:25" x14ac:dyDescent="0.25">
      <c r="A23" s="105"/>
      <c r="B23" s="82" t="s">
        <v>251</v>
      </c>
      <c r="C23" s="76">
        <v>18.66</v>
      </c>
      <c r="D23" s="126">
        <v>27</v>
      </c>
      <c r="E23" s="126">
        <v>19</v>
      </c>
      <c r="F23" s="126">
        <v>0</v>
      </c>
      <c r="G23" s="132">
        <v>1.4469453376205788</v>
      </c>
      <c r="H23" s="132">
        <v>1.0182207931404073</v>
      </c>
      <c r="I23" s="132">
        <v>0</v>
      </c>
      <c r="J23" s="52"/>
      <c r="K23" s="52"/>
      <c r="L23" s="52"/>
      <c r="M23" s="5"/>
      <c r="N23" s="52"/>
      <c r="O23" s="52"/>
      <c r="P23" s="52"/>
      <c r="Q23" s="52"/>
      <c r="R23" s="52"/>
      <c r="S23" s="137"/>
      <c r="T23" s="142"/>
      <c r="U23" s="115"/>
      <c r="V23" s="137"/>
      <c r="W23" s="137"/>
      <c r="X23" s="137"/>
      <c r="Y23" s="137"/>
    </row>
    <row r="24" spans="1:25" ht="47.25" hidden="1" x14ac:dyDescent="0.25">
      <c r="A24" s="105" t="s">
        <v>151</v>
      </c>
      <c r="B24" s="19" t="s">
        <v>152</v>
      </c>
      <c r="C24" s="92">
        <f>C28+C30</f>
        <v>75.113</v>
      </c>
      <c r="D24" s="52"/>
      <c r="E24" s="52"/>
      <c r="F24" s="92">
        <f>F28+F30</f>
        <v>87</v>
      </c>
      <c r="G24" s="4">
        <f t="shared" si="0"/>
        <v>0</v>
      </c>
      <c r="H24" s="4">
        <f t="shared" si="1"/>
        <v>0</v>
      </c>
      <c r="I24" s="143">
        <f t="shared" si="2"/>
        <v>1.1582548959567585</v>
      </c>
      <c r="J24" s="52"/>
      <c r="K24" s="52"/>
      <c r="L24" s="52"/>
      <c r="M24" s="5">
        <f t="shared" si="3"/>
        <v>0</v>
      </c>
      <c r="N24" s="52"/>
      <c r="O24" s="52"/>
      <c r="P24" s="52"/>
      <c r="Q24" s="52"/>
      <c r="R24" s="52"/>
      <c r="S24" s="137"/>
      <c r="T24" s="142">
        <f t="shared" si="4"/>
        <v>1.1582548959567585</v>
      </c>
      <c r="U24" s="115">
        <f t="shared" si="5"/>
        <v>4</v>
      </c>
      <c r="V24" s="137" t="b">
        <f t="shared" si="6"/>
        <v>1</v>
      </c>
      <c r="W24" s="137" t="b">
        <f t="shared" si="7"/>
        <v>1</v>
      </c>
      <c r="X24" s="137" t="b">
        <f t="shared" si="8"/>
        <v>0</v>
      </c>
      <c r="Y24" s="137" t="b">
        <f t="shared" si="9"/>
        <v>1</v>
      </c>
    </row>
    <row r="25" spans="1:25" hidden="1" x14ac:dyDescent="0.25">
      <c r="A25" s="105"/>
      <c r="B25" s="79" t="s">
        <v>153</v>
      </c>
      <c r="C25" s="80">
        <v>24.088999999999999</v>
      </c>
      <c r="D25" s="52"/>
      <c r="E25" s="52"/>
      <c r="F25" s="52"/>
      <c r="G25" s="4">
        <f t="shared" si="0"/>
        <v>0</v>
      </c>
      <c r="H25" s="4">
        <f t="shared" si="1"/>
        <v>0</v>
      </c>
      <c r="I25" s="4">
        <f t="shared" si="2"/>
        <v>0</v>
      </c>
      <c r="J25" s="52"/>
      <c r="K25" s="52"/>
      <c r="L25" s="52"/>
      <c r="M25" s="5" t="e">
        <f t="shared" si="3"/>
        <v>#DIV/0!</v>
      </c>
      <c r="N25" s="52"/>
      <c r="O25" s="52"/>
      <c r="P25" s="52"/>
      <c r="Q25" s="52"/>
      <c r="R25" s="52"/>
      <c r="S25" s="137"/>
      <c r="T25" s="142">
        <f t="shared" si="4"/>
        <v>0</v>
      </c>
      <c r="U25" s="115">
        <f t="shared" si="5"/>
        <v>0</v>
      </c>
      <c r="V25" s="137" t="b">
        <f t="shared" si="6"/>
        <v>1</v>
      </c>
      <c r="W25" s="137" t="b">
        <f t="shared" si="7"/>
        <v>1</v>
      </c>
      <c r="X25" s="137" t="b">
        <f t="shared" si="8"/>
        <v>0</v>
      </c>
      <c r="Y25" s="137" t="b">
        <f t="shared" si="9"/>
        <v>1</v>
      </c>
    </row>
    <row r="26" spans="1:25" hidden="1" x14ac:dyDescent="0.25">
      <c r="A26" s="105"/>
      <c r="B26" s="6"/>
      <c r="C26" s="80">
        <v>18.66</v>
      </c>
      <c r="D26" s="52"/>
      <c r="E26" s="52"/>
      <c r="F26" s="52"/>
      <c r="G26" s="4">
        <f t="shared" si="0"/>
        <v>0</v>
      </c>
      <c r="H26" s="4">
        <f t="shared" si="1"/>
        <v>0</v>
      </c>
      <c r="I26" s="4">
        <f t="shared" si="2"/>
        <v>0</v>
      </c>
      <c r="J26" s="52"/>
      <c r="K26" s="52"/>
      <c r="L26" s="52"/>
      <c r="M26" s="5" t="e">
        <f t="shared" si="3"/>
        <v>#DIV/0!</v>
      </c>
      <c r="N26" s="52"/>
      <c r="O26" s="52"/>
      <c r="P26" s="52"/>
      <c r="Q26" s="52"/>
      <c r="R26" s="52"/>
      <c r="S26" s="137"/>
      <c r="T26" s="142">
        <f t="shared" si="4"/>
        <v>0</v>
      </c>
      <c r="U26" s="115">
        <f t="shared" si="5"/>
        <v>0</v>
      </c>
      <c r="V26" s="137" t="b">
        <f t="shared" si="6"/>
        <v>1</v>
      </c>
      <c r="W26" s="137" t="b">
        <f t="shared" si="7"/>
        <v>1</v>
      </c>
      <c r="X26" s="137" t="b">
        <f t="shared" si="8"/>
        <v>0</v>
      </c>
      <c r="Y26" s="137" t="b">
        <f t="shared" si="9"/>
        <v>1</v>
      </c>
    </row>
    <row r="27" spans="1:25" hidden="1" x14ac:dyDescent="0.25">
      <c r="A27" s="105"/>
      <c r="B27" s="6"/>
      <c r="C27" s="80" t="e">
        <f>#REF!+C25+C26</f>
        <v>#REF!</v>
      </c>
      <c r="D27" s="52"/>
      <c r="E27" s="52"/>
      <c r="F27" s="52"/>
      <c r="G27" s="4" t="e">
        <f t="shared" si="0"/>
        <v>#REF!</v>
      </c>
      <c r="H27" s="4" t="e">
        <f t="shared" si="1"/>
        <v>#REF!</v>
      </c>
      <c r="I27" s="4" t="e">
        <f t="shared" si="2"/>
        <v>#REF!</v>
      </c>
      <c r="J27" s="52"/>
      <c r="K27" s="52"/>
      <c r="L27" s="52"/>
      <c r="M27" s="5" t="e">
        <f t="shared" si="3"/>
        <v>#DIV/0!</v>
      </c>
      <c r="N27" s="52"/>
      <c r="O27" s="52"/>
      <c r="P27" s="52"/>
      <c r="Q27" s="52"/>
      <c r="R27" s="52"/>
      <c r="S27" s="137"/>
      <c r="T27" s="142" t="e">
        <f t="shared" si="4"/>
        <v>#REF!</v>
      </c>
      <c r="U27" s="115" t="e">
        <f t="shared" si="5"/>
        <v>#REF!</v>
      </c>
      <c r="V27" s="137" t="e">
        <f t="shared" si="6"/>
        <v>#REF!</v>
      </c>
      <c r="W27" s="137" t="b">
        <f t="shared" si="7"/>
        <v>1</v>
      </c>
      <c r="X27" s="137" t="b">
        <f t="shared" si="8"/>
        <v>0</v>
      </c>
      <c r="Y27" s="137" t="b">
        <f t="shared" si="9"/>
        <v>1</v>
      </c>
    </row>
    <row r="28" spans="1:25" x14ac:dyDescent="0.25">
      <c r="A28" s="105" t="s">
        <v>276</v>
      </c>
      <c r="B28" s="6" t="s">
        <v>16</v>
      </c>
      <c r="C28" s="72">
        <v>44.792000000000002</v>
      </c>
      <c r="D28" s="52">
        <v>31</v>
      </c>
      <c r="E28" s="52">
        <v>49</v>
      </c>
      <c r="F28" s="52">
        <v>55</v>
      </c>
      <c r="G28" s="4">
        <f t="shared" si="0"/>
        <v>0.69208787283443474</v>
      </c>
      <c r="H28" s="4">
        <f t="shared" si="1"/>
        <v>1.0939453473834613</v>
      </c>
      <c r="I28" s="4">
        <f t="shared" si="2"/>
        <v>1.2278978388998034</v>
      </c>
      <c r="J28" s="52"/>
      <c r="K28" s="52"/>
      <c r="L28" s="52"/>
      <c r="M28" s="5">
        <f t="shared" si="3"/>
        <v>1.8181818181818181</v>
      </c>
      <c r="N28" s="1">
        <v>1</v>
      </c>
      <c r="O28" s="1"/>
      <c r="P28" s="1">
        <v>0</v>
      </c>
      <c r="Q28" s="1">
        <v>1</v>
      </c>
      <c r="R28" s="1">
        <v>0</v>
      </c>
      <c r="S28" s="137"/>
      <c r="T28" s="142">
        <f t="shared" si="4"/>
        <v>1.2278978388998034</v>
      </c>
      <c r="U28" s="115">
        <f t="shared" si="5"/>
        <v>2</v>
      </c>
      <c r="V28" s="137" t="b">
        <f t="shared" si="6"/>
        <v>1</v>
      </c>
      <c r="W28" s="137" t="b">
        <f t="shared" si="7"/>
        <v>1</v>
      </c>
      <c r="X28" s="137" t="b">
        <f t="shared" si="8"/>
        <v>1</v>
      </c>
      <c r="Y28" s="137" t="b">
        <f t="shared" si="9"/>
        <v>1</v>
      </c>
    </row>
    <row r="29" spans="1:25" ht="31.5" x14ac:dyDescent="0.25">
      <c r="A29" s="105" t="s">
        <v>277</v>
      </c>
      <c r="B29" s="6" t="s">
        <v>409</v>
      </c>
      <c r="C29" s="52">
        <f>C30+C31</f>
        <v>38.78</v>
      </c>
      <c r="D29" s="52">
        <f>D30+D31</f>
        <v>82</v>
      </c>
      <c r="E29" s="52">
        <f>E30+E31</f>
        <v>21</v>
      </c>
      <c r="F29" s="52">
        <f>F30+F31</f>
        <v>34</v>
      </c>
      <c r="G29" s="4">
        <f t="shared" si="0"/>
        <v>2.1144920061887569</v>
      </c>
      <c r="H29" s="4">
        <f t="shared" si="1"/>
        <v>0.54151624548736466</v>
      </c>
      <c r="I29" s="4">
        <f t="shared" si="2"/>
        <v>0.87674058793192367</v>
      </c>
      <c r="J29" s="52"/>
      <c r="K29" s="52"/>
      <c r="L29" s="52"/>
      <c r="M29" s="5">
        <f t="shared" si="3"/>
        <v>2.9411764705882351</v>
      </c>
      <c r="N29" s="1">
        <v>1</v>
      </c>
      <c r="O29" s="1"/>
      <c r="P29" s="1">
        <v>0</v>
      </c>
      <c r="Q29" s="1">
        <v>1</v>
      </c>
      <c r="R29" s="1">
        <v>0</v>
      </c>
      <c r="S29" s="137"/>
      <c r="T29" s="142">
        <f t="shared" si="4"/>
        <v>0.87674058793192367</v>
      </c>
      <c r="U29" s="115">
        <f t="shared" si="5"/>
        <v>1</v>
      </c>
      <c r="V29" s="137" t="b">
        <f t="shared" si="6"/>
        <v>1</v>
      </c>
      <c r="W29" s="137" t="b">
        <f t="shared" si="7"/>
        <v>1</v>
      </c>
      <c r="X29" s="137" t="b">
        <f t="shared" si="8"/>
        <v>1</v>
      </c>
      <c r="Y29" s="137" t="b">
        <f t="shared" si="9"/>
        <v>1</v>
      </c>
    </row>
    <row r="30" spans="1:25" x14ac:dyDescent="0.25">
      <c r="A30" s="105"/>
      <c r="B30" s="82" t="s">
        <v>244</v>
      </c>
      <c r="C30" s="76">
        <v>30.321000000000002</v>
      </c>
      <c r="D30" s="77">
        <v>68</v>
      </c>
      <c r="E30" s="77">
        <v>19</v>
      </c>
      <c r="F30" s="77">
        <v>32</v>
      </c>
      <c r="G30" s="131">
        <v>2.2426700966326969</v>
      </c>
      <c r="H30" s="131">
        <v>0.62662840935325348</v>
      </c>
      <c r="I30" s="131">
        <v>1.055374163121269</v>
      </c>
      <c r="J30" s="52"/>
      <c r="K30" s="52"/>
      <c r="L30" s="52"/>
      <c r="M30" s="5"/>
      <c r="N30" s="52"/>
      <c r="O30" s="52"/>
      <c r="P30" s="52"/>
      <c r="Q30" s="52"/>
      <c r="R30" s="52"/>
      <c r="S30" s="137"/>
      <c r="T30" s="142"/>
      <c r="U30" s="115"/>
      <c r="V30" s="137"/>
      <c r="W30" s="137"/>
      <c r="X30" s="137"/>
      <c r="Y30" s="137"/>
    </row>
    <row r="31" spans="1:25" x14ac:dyDescent="0.25">
      <c r="A31" s="105"/>
      <c r="B31" s="82" t="s">
        <v>250</v>
      </c>
      <c r="C31" s="76">
        <v>8.4589999999999996</v>
      </c>
      <c r="D31" s="77">
        <v>14</v>
      </c>
      <c r="E31" s="77">
        <v>2</v>
      </c>
      <c r="F31" s="77">
        <v>2</v>
      </c>
      <c r="G31" s="131">
        <v>1.6550419671355954</v>
      </c>
      <c r="H31" s="131">
        <v>0.23643456673365648</v>
      </c>
      <c r="I31" s="131">
        <v>0.23643456673365648</v>
      </c>
      <c r="J31" s="52"/>
      <c r="K31" s="52"/>
      <c r="L31" s="52"/>
      <c r="M31" s="5"/>
      <c r="N31" s="52"/>
      <c r="O31" s="52"/>
      <c r="P31" s="52"/>
      <c r="Q31" s="52"/>
      <c r="R31" s="52"/>
      <c r="S31" s="137"/>
      <c r="T31" s="142"/>
      <c r="U31" s="115"/>
      <c r="V31" s="137"/>
      <c r="W31" s="137"/>
      <c r="X31" s="137"/>
      <c r="Y31" s="137"/>
    </row>
    <row r="32" spans="1:25" s="117" customFormat="1" x14ac:dyDescent="0.25">
      <c r="A32" s="71">
        <v>3</v>
      </c>
      <c r="B32" s="96" t="s">
        <v>18</v>
      </c>
      <c r="C32" s="97">
        <f>C33</f>
        <v>947.95</v>
      </c>
      <c r="D32" s="47">
        <v>2548</v>
      </c>
      <c r="E32" s="47">
        <v>3403</v>
      </c>
      <c r="F32" s="122">
        <f>F33</f>
        <v>3552</v>
      </c>
      <c r="G32" s="130">
        <f t="shared" si="0"/>
        <v>2.6879054802468483</v>
      </c>
      <c r="H32" s="130">
        <f t="shared" si="1"/>
        <v>3.5898517854317209</v>
      </c>
      <c r="I32" s="130">
        <f t="shared" si="2"/>
        <v>3.7470330713645232</v>
      </c>
      <c r="J32" s="47"/>
      <c r="K32" s="47"/>
      <c r="L32" s="47"/>
      <c r="M32" s="116"/>
      <c r="N32" s="47"/>
      <c r="O32" s="47"/>
      <c r="P32" s="47"/>
      <c r="Q32" s="47"/>
      <c r="R32" s="47"/>
      <c r="S32" s="119"/>
      <c r="T32" s="142"/>
      <c r="U32" s="115"/>
      <c r="V32" s="119"/>
      <c r="W32" s="119"/>
      <c r="X32" s="119"/>
      <c r="Y32" s="119"/>
    </row>
    <row r="33" spans="1:25" ht="47.25" hidden="1" x14ac:dyDescent="0.25">
      <c r="A33" s="105" t="s">
        <v>155</v>
      </c>
      <c r="B33" s="19" t="s">
        <v>156</v>
      </c>
      <c r="C33" s="129">
        <f>C34+C36+C37+C38+C39+C41+C44</f>
        <v>947.95</v>
      </c>
      <c r="D33" s="52"/>
      <c r="E33" s="52"/>
      <c r="F33" s="129">
        <f>F34+F36+F37+F38+F39+F41+F44</f>
        <v>3552</v>
      </c>
      <c r="G33" s="4">
        <f t="shared" si="0"/>
        <v>0</v>
      </c>
      <c r="H33" s="4">
        <f t="shared" si="1"/>
        <v>0</v>
      </c>
      <c r="I33" s="143">
        <f>I34+I36+I37+I38+I39+I41</f>
        <v>33.957104683585555</v>
      </c>
      <c r="J33" s="52"/>
      <c r="K33" s="52"/>
      <c r="L33" s="52"/>
      <c r="M33" s="5">
        <f t="shared" si="3"/>
        <v>0</v>
      </c>
      <c r="N33" s="52"/>
      <c r="O33" s="52"/>
      <c r="P33" s="52"/>
      <c r="Q33" s="52"/>
      <c r="R33" s="52"/>
      <c r="S33" s="137"/>
      <c r="T33" s="142">
        <f t="shared" si="4"/>
        <v>3.7470330713645232</v>
      </c>
      <c r="U33" s="115">
        <f t="shared" si="5"/>
        <v>248</v>
      </c>
      <c r="V33" s="137" t="b">
        <f t="shared" si="6"/>
        <v>1</v>
      </c>
      <c r="W33" s="137" t="b">
        <f t="shared" si="7"/>
        <v>1</v>
      </c>
      <c r="X33" s="137" t="b">
        <f t="shared" si="8"/>
        <v>0</v>
      </c>
      <c r="Y33" s="137" t="b">
        <f t="shared" si="9"/>
        <v>1</v>
      </c>
    </row>
    <row r="34" spans="1:25" ht="31.5" x14ac:dyDescent="0.25">
      <c r="A34" s="105" t="s">
        <v>278</v>
      </c>
      <c r="B34" s="6" t="s">
        <v>157</v>
      </c>
      <c r="C34" s="72">
        <v>54.260999999999996</v>
      </c>
      <c r="D34" s="52">
        <v>38</v>
      </c>
      <c r="E34" s="52">
        <v>208</v>
      </c>
      <c r="F34" s="52">
        <v>102</v>
      </c>
      <c r="G34" s="4">
        <f t="shared" si="0"/>
        <v>0.70031882936178846</v>
      </c>
      <c r="H34" s="4">
        <f t="shared" si="1"/>
        <v>3.8333241186118947</v>
      </c>
      <c r="I34" s="4">
        <f t="shared" si="2"/>
        <v>1.8798031735500638</v>
      </c>
      <c r="J34" s="52"/>
      <c r="K34" s="52"/>
      <c r="L34" s="52"/>
      <c r="M34" s="5">
        <f t="shared" si="3"/>
        <v>0</v>
      </c>
      <c r="N34" s="52">
        <v>0</v>
      </c>
      <c r="O34" s="52"/>
      <c r="P34" s="52"/>
      <c r="Q34" s="52"/>
      <c r="R34" s="52"/>
      <c r="S34" s="137"/>
      <c r="T34" s="142">
        <f t="shared" si="4"/>
        <v>1.8798031735500638</v>
      </c>
      <c r="U34" s="115">
        <f t="shared" si="5"/>
        <v>5</v>
      </c>
      <c r="V34" s="137" t="b">
        <f t="shared" si="6"/>
        <v>1</v>
      </c>
      <c r="W34" s="137" t="b">
        <f t="shared" si="7"/>
        <v>1</v>
      </c>
      <c r="X34" s="137" t="b">
        <f t="shared" si="8"/>
        <v>0</v>
      </c>
      <c r="Y34" s="137" t="b">
        <f t="shared" si="9"/>
        <v>1</v>
      </c>
    </row>
    <row r="35" spans="1:25" ht="31.5" hidden="1" x14ac:dyDescent="0.25">
      <c r="A35" s="120"/>
      <c r="B35" s="86" t="s">
        <v>157</v>
      </c>
      <c r="C35" s="87">
        <v>176.29599999999999</v>
      </c>
      <c r="D35" s="52"/>
      <c r="E35" s="52"/>
      <c r="F35" s="139"/>
      <c r="G35" s="4">
        <f t="shared" si="0"/>
        <v>0</v>
      </c>
      <c r="H35" s="4">
        <f t="shared" si="1"/>
        <v>0</v>
      </c>
      <c r="I35" s="144">
        <f t="shared" si="2"/>
        <v>0</v>
      </c>
      <c r="J35" s="52"/>
      <c r="K35" s="52"/>
      <c r="L35" s="52"/>
      <c r="M35" s="5" t="e">
        <f t="shared" si="3"/>
        <v>#DIV/0!</v>
      </c>
      <c r="N35" s="52"/>
      <c r="O35" s="52"/>
      <c r="P35" s="52"/>
      <c r="Q35" s="52"/>
      <c r="R35" s="52"/>
      <c r="S35" s="137"/>
      <c r="T35" s="142">
        <f t="shared" si="4"/>
        <v>0</v>
      </c>
      <c r="U35" s="115">
        <f t="shared" si="5"/>
        <v>0</v>
      </c>
      <c r="V35" s="137" t="b">
        <f t="shared" si="6"/>
        <v>1</v>
      </c>
      <c r="W35" s="137" t="b">
        <f t="shared" si="7"/>
        <v>1</v>
      </c>
      <c r="X35" s="137" t="b">
        <f t="shared" si="8"/>
        <v>0</v>
      </c>
      <c r="Y35" s="137" t="b">
        <f t="shared" si="9"/>
        <v>1</v>
      </c>
    </row>
    <row r="36" spans="1:25" x14ac:dyDescent="0.25">
      <c r="A36" s="105" t="s">
        <v>281</v>
      </c>
      <c r="B36" s="6" t="s">
        <v>158</v>
      </c>
      <c r="C36" s="72">
        <v>129.465</v>
      </c>
      <c r="D36" s="52">
        <v>364</v>
      </c>
      <c r="E36" s="52">
        <v>1109</v>
      </c>
      <c r="F36" s="52">
        <v>970</v>
      </c>
      <c r="G36" s="4">
        <f t="shared" si="0"/>
        <v>2.8115706947823735</v>
      </c>
      <c r="H36" s="4">
        <f t="shared" si="1"/>
        <v>8.5660217047078362</v>
      </c>
      <c r="I36" s="4">
        <f t="shared" si="2"/>
        <v>7.4923724558761053</v>
      </c>
      <c r="J36" s="52"/>
      <c r="K36" s="52"/>
      <c r="L36" s="52"/>
      <c r="M36" s="5">
        <f t="shared" si="3"/>
        <v>0</v>
      </c>
      <c r="N36" s="52">
        <v>0</v>
      </c>
      <c r="O36" s="52"/>
      <c r="P36" s="52"/>
      <c r="Q36" s="52"/>
      <c r="R36" s="52"/>
      <c r="S36" s="137"/>
      <c r="T36" s="142">
        <f t="shared" si="4"/>
        <v>7.4923724558761053</v>
      </c>
      <c r="U36" s="115">
        <f t="shared" si="5"/>
        <v>97</v>
      </c>
      <c r="V36" s="137" t="b">
        <f t="shared" si="6"/>
        <v>1</v>
      </c>
      <c r="W36" s="137" t="b">
        <f t="shared" si="7"/>
        <v>1</v>
      </c>
      <c r="X36" s="137" t="b">
        <f t="shared" si="8"/>
        <v>0</v>
      </c>
      <c r="Y36" s="137" t="b">
        <f t="shared" si="9"/>
        <v>1</v>
      </c>
    </row>
    <row r="37" spans="1:25" ht="31.5" x14ac:dyDescent="0.25">
      <c r="A37" s="105" t="s">
        <v>270</v>
      </c>
      <c r="B37" s="6" t="s">
        <v>21</v>
      </c>
      <c r="C37" s="72">
        <v>595.91700000000003</v>
      </c>
      <c r="D37" s="52">
        <v>1037</v>
      </c>
      <c r="E37" s="52">
        <v>957</v>
      </c>
      <c r="F37" s="52">
        <v>1269</v>
      </c>
      <c r="G37" s="4">
        <f t="shared" si="0"/>
        <v>1.7401752257445247</v>
      </c>
      <c r="H37" s="4">
        <f t="shared" si="1"/>
        <v>1.6059283423698265</v>
      </c>
      <c r="I37" s="4">
        <f t="shared" si="2"/>
        <v>2.1294911875311495</v>
      </c>
      <c r="J37" s="52"/>
      <c r="K37" s="52"/>
      <c r="L37" s="52"/>
      <c r="M37" s="5">
        <f t="shared" si="3"/>
        <v>2.3640661938534278</v>
      </c>
      <c r="N37" s="52">
        <v>30</v>
      </c>
      <c r="O37" s="52"/>
      <c r="P37" s="52">
        <v>7</v>
      </c>
      <c r="Q37" s="52">
        <v>23</v>
      </c>
      <c r="R37" s="52">
        <v>0</v>
      </c>
      <c r="S37" s="137"/>
      <c r="T37" s="142">
        <f t="shared" si="4"/>
        <v>2.1294911875311495</v>
      </c>
      <c r="U37" s="115">
        <f t="shared" si="5"/>
        <v>88</v>
      </c>
      <c r="V37" s="137" t="b">
        <f t="shared" si="6"/>
        <v>1</v>
      </c>
      <c r="W37" s="137" t="b">
        <f t="shared" si="7"/>
        <v>1</v>
      </c>
      <c r="X37" s="137" t="b">
        <f t="shared" si="8"/>
        <v>1</v>
      </c>
      <c r="Y37" s="137" t="b">
        <f t="shared" si="9"/>
        <v>1</v>
      </c>
    </row>
    <row r="38" spans="1:25" x14ac:dyDescent="0.25">
      <c r="A38" s="105" t="s">
        <v>284</v>
      </c>
      <c r="B38" s="6" t="s">
        <v>159</v>
      </c>
      <c r="C38" s="72">
        <v>68.77</v>
      </c>
      <c r="D38" s="52">
        <v>931</v>
      </c>
      <c r="E38" s="52">
        <v>656</v>
      </c>
      <c r="F38" s="9">
        <v>715</v>
      </c>
      <c r="G38" s="4">
        <f t="shared" si="0"/>
        <v>13.537879889486696</v>
      </c>
      <c r="H38" s="4">
        <f t="shared" si="1"/>
        <v>9.5390431874363824</v>
      </c>
      <c r="I38" s="10">
        <f t="shared" si="2"/>
        <v>10.396975425330814</v>
      </c>
      <c r="J38" s="52"/>
      <c r="K38" s="52"/>
      <c r="L38" s="52"/>
      <c r="M38" s="5">
        <f t="shared" si="3"/>
        <v>5.8741258741258742</v>
      </c>
      <c r="N38" s="52">
        <v>42</v>
      </c>
      <c r="O38" s="52"/>
      <c r="P38" s="52">
        <v>10</v>
      </c>
      <c r="Q38" s="52">
        <v>24</v>
      </c>
      <c r="R38" s="52">
        <v>8</v>
      </c>
      <c r="S38" s="137"/>
      <c r="T38" s="142">
        <f t="shared" si="4"/>
        <v>10.396975425330814</v>
      </c>
      <c r="U38" s="115">
        <f t="shared" si="5"/>
        <v>107</v>
      </c>
      <c r="V38" s="137" t="b">
        <f t="shared" si="6"/>
        <v>1</v>
      </c>
      <c r="W38" s="137" t="b">
        <f t="shared" si="7"/>
        <v>1</v>
      </c>
      <c r="X38" s="137" t="b">
        <f t="shared" si="8"/>
        <v>1</v>
      </c>
      <c r="Y38" s="137" t="b">
        <f t="shared" si="9"/>
        <v>1</v>
      </c>
    </row>
    <row r="39" spans="1:25" x14ac:dyDescent="0.25">
      <c r="A39" s="105" t="s">
        <v>287</v>
      </c>
      <c r="B39" s="6" t="s">
        <v>20</v>
      </c>
      <c r="C39" s="72">
        <v>17.311</v>
      </c>
      <c r="D39" s="52">
        <v>52</v>
      </c>
      <c r="E39" s="52">
        <v>202</v>
      </c>
      <c r="F39" s="52">
        <v>140</v>
      </c>
      <c r="G39" s="4">
        <f t="shared" si="0"/>
        <v>3.0038703714401249</v>
      </c>
      <c r="H39" s="4">
        <f t="shared" si="1"/>
        <v>11.668881058286638</v>
      </c>
      <c r="I39" s="4">
        <f t="shared" si="2"/>
        <v>8.0873433077234136</v>
      </c>
      <c r="J39" s="52"/>
      <c r="K39" s="52"/>
      <c r="L39" s="52"/>
      <c r="M39" s="5">
        <f t="shared" si="3"/>
        <v>2.8571428571428572</v>
      </c>
      <c r="N39" s="52">
        <v>4</v>
      </c>
      <c r="O39" s="52"/>
      <c r="P39" s="52">
        <v>0</v>
      </c>
      <c r="Q39" s="52">
        <v>4</v>
      </c>
      <c r="R39" s="52">
        <v>0</v>
      </c>
      <c r="S39" s="137"/>
      <c r="T39" s="142">
        <f t="shared" si="4"/>
        <v>8.0873433077234136</v>
      </c>
      <c r="U39" s="115">
        <f t="shared" si="5"/>
        <v>16</v>
      </c>
      <c r="V39" s="137" t="b">
        <f t="shared" si="6"/>
        <v>1</v>
      </c>
      <c r="W39" s="137" t="b">
        <f t="shared" si="7"/>
        <v>1</v>
      </c>
      <c r="X39" s="137" t="b">
        <f t="shared" si="8"/>
        <v>1</v>
      </c>
      <c r="Y39" s="137" t="b">
        <f t="shared" si="9"/>
        <v>1</v>
      </c>
    </row>
    <row r="40" spans="1:25" ht="31.5" x14ac:dyDescent="0.25">
      <c r="A40" s="105" t="s">
        <v>288</v>
      </c>
      <c r="B40" s="6" t="s">
        <v>289</v>
      </c>
      <c r="C40" s="72">
        <f t="shared" ref="C40:I40" si="10">C41+C42+C43</f>
        <v>74.77000000000001</v>
      </c>
      <c r="D40" s="2">
        <f t="shared" si="10"/>
        <v>130</v>
      </c>
      <c r="E40" s="2">
        <f t="shared" si="10"/>
        <v>104</v>
      </c>
      <c r="F40" s="2">
        <f t="shared" si="10"/>
        <v>186</v>
      </c>
      <c r="G40" s="3">
        <f t="shared" si="10"/>
        <v>5.2199979127217251</v>
      </c>
      <c r="H40" s="3">
        <f t="shared" si="10"/>
        <v>5.0005022178053826</v>
      </c>
      <c r="I40" s="3">
        <f t="shared" si="10"/>
        <v>7.8177199581245809</v>
      </c>
      <c r="J40" s="52"/>
      <c r="K40" s="52"/>
      <c r="L40" s="52"/>
      <c r="M40" s="5">
        <f t="shared" si="3"/>
        <v>3.763440860215054</v>
      </c>
      <c r="N40" s="52">
        <v>7</v>
      </c>
      <c r="O40" s="52"/>
      <c r="P40" s="52">
        <v>1</v>
      </c>
      <c r="Q40" s="52">
        <v>5</v>
      </c>
      <c r="R40" s="52">
        <v>1</v>
      </c>
      <c r="S40" s="137"/>
      <c r="T40" s="142">
        <f t="shared" si="4"/>
        <v>2.4876287280995046</v>
      </c>
      <c r="U40" s="115">
        <f t="shared" si="5"/>
        <v>13</v>
      </c>
      <c r="V40" s="137" t="b">
        <f t="shared" si="6"/>
        <v>1</v>
      </c>
      <c r="W40" s="137" t="b">
        <f t="shared" si="7"/>
        <v>1</v>
      </c>
      <c r="X40" s="137" t="b">
        <f t="shared" si="8"/>
        <v>1</v>
      </c>
      <c r="Y40" s="137" t="b">
        <f t="shared" si="9"/>
        <v>1</v>
      </c>
    </row>
    <row r="41" spans="1:25" x14ac:dyDescent="0.25">
      <c r="A41" s="120"/>
      <c r="B41" s="82" t="s">
        <v>246</v>
      </c>
      <c r="C41" s="76">
        <v>13.850000000000001</v>
      </c>
      <c r="D41" s="126">
        <v>24</v>
      </c>
      <c r="E41" s="126">
        <v>46</v>
      </c>
      <c r="F41" s="126">
        <v>55</v>
      </c>
      <c r="G41" s="132">
        <f t="shared" si="0"/>
        <v>1.7328519855595665</v>
      </c>
      <c r="H41" s="132">
        <f t="shared" si="1"/>
        <v>3.3212996389891694</v>
      </c>
      <c r="I41" s="132">
        <f t="shared" si="2"/>
        <v>3.9711191335740068</v>
      </c>
      <c r="J41" s="52"/>
      <c r="K41" s="52"/>
      <c r="L41" s="52"/>
      <c r="M41" s="5"/>
      <c r="N41" s="52"/>
      <c r="O41" s="52"/>
      <c r="P41" s="52"/>
      <c r="Q41" s="52"/>
      <c r="R41" s="52"/>
      <c r="S41" s="137"/>
      <c r="T41" s="142"/>
      <c r="U41" s="115"/>
      <c r="V41" s="137"/>
      <c r="W41" s="137"/>
      <c r="X41" s="137"/>
      <c r="Y41" s="137"/>
    </row>
    <row r="42" spans="1:25" x14ac:dyDescent="0.25">
      <c r="A42" s="120"/>
      <c r="B42" s="82" t="s">
        <v>247</v>
      </c>
      <c r="C42" s="76">
        <v>21.080000000000002</v>
      </c>
      <c r="D42" s="126">
        <v>37</v>
      </c>
      <c r="E42" s="126">
        <v>10</v>
      </c>
      <c r="F42" s="126">
        <v>25</v>
      </c>
      <c r="G42" s="132">
        <v>1.7552182163187855</v>
      </c>
      <c r="H42" s="132">
        <v>0.47438330170777987</v>
      </c>
      <c r="I42" s="132">
        <v>1.1859582542694496</v>
      </c>
      <c r="J42" s="52"/>
      <c r="K42" s="52"/>
      <c r="L42" s="52"/>
      <c r="M42" s="5"/>
      <c r="N42" s="52"/>
      <c r="O42" s="52"/>
      <c r="P42" s="52"/>
      <c r="Q42" s="52"/>
      <c r="R42" s="52"/>
      <c r="S42" s="137"/>
      <c r="T42" s="142"/>
      <c r="U42" s="115"/>
      <c r="V42" s="137"/>
      <c r="W42" s="137"/>
      <c r="X42" s="137"/>
      <c r="Y42" s="137"/>
    </row>
    <row r="43" spans="1:25" x14ac:dyDescent="0.25">
      <c r="A43" s="120"/>
      <c r="B43" s="82" t="s">
        <v>248</v>
      </c>
      <c r="C43" s="76">
        <v>39.839999999999996</v>
      </c>
      <c r="D43" s="126">
        <v>69</v>
      </c>
      <c r="E43" s="126">
        <v>48</v>
      </c>
      <c r="F43" s="126">
        <v>106</v>
      </c>
      <c r="G43" s="132">
        <v>1.7319277108433737</v>
      </c>
      <c r="H43" s="132">
        <v>1.2048192771084338</v>
      </c>
      <c r="I43" s="132">
        <v>2.6606425702811247</v>
      </c>
      <c r="J43" s="52"/>
      <c r="K43" s="52"/>
      <c r="L43" s="52"/>
      <c r="M43" s="5"/>
      <c r="N43" s="52"/>
      <c r="O43" s="52"/>
      <c r="P43" s="52"/>
      <c r="Q43" s="52"/>
      <c r="R43" s="52"/>
      <c r="S43" s="137"/>
      <c r="T43" s="142"/>
      <c r="U43" s="115"/>
      <c r="V43" s="137"/>
      <c r="W43" s="137"/>
      <c r="X43" s="137"/>
      <c r="Y43" s="137"/>
    </row>
    <row r="44" spans="1:25" x14ac:dyDescent="0.25">
      <c r="A44" s="105" t="s">
        <v>290</v>
      </c>
      <c r="B44" s="6" t="s">
        <v>19</v>
      </c>
      <c r="C44" s="72">
        <v>68.376000000000005</v>
      </c>
      <c r="D44" s="52">
        <v>102</v>
      </c>
      <c r="E44" s="52">
        <v>225</v>
      </c>
      <c r="F44" s="52">
        <v>301</v>
      </c>
      <c r="G44" s="4">
        <f t="shared" si="0"/>
        <v>1.4917514917514916</v>
      </c>
      <c r="H44" s="4">
        <f t="shared" si="1"/>
        <v>3.2906282906282902</v>
      </c>
      <c r="I44" s="4">
        <f t="shared" si="2"/>
        <v>4.4021294021294022</v>
      </c>
      <c r="J44" s="52"/>
      <c r="K44" s="52"/>
      <c r="L44" s="52"/>
      <c r="M44" s="5">
        <f t="shared" si="3"/>
        <v>4.9833887043189371</v>
      </c>
      <c r="N44" s="52">
        <v>15</v>
      </c>
      <c r="O44" s="52"/>
      <c r="P44" s="1">
        <v>3</v>
      </c>
      <c r="Q44" s="52">
        <v>10</v>
      </c>
      <c r="R44" s="52">
        <v>2</v>
      </c>
      <c r="S44" s="137"/>
      <c r="T44" s="142">
        <f t="shared" si="4"/>
        <v>4.4021294021294022</v>
      </c>
      <c r="U44" s="115">
        <f t="shared" si="5"/>
        <v>24</v>
      </c>
      <c r="V44" s="137" t="b">
        <f t="shared" si="6"/>
        <v>1</v>
      </c>
      <c r="W44" s="137" t="b">
        <f t="shared" si="7"/>
        <v>1</v>
      </c>
      <c r="X44" s="137" t="b">
        <f t="shared" si="8"/>
        <v>1</v>
      </c>
      <c r="Y44" s="137" t="b">
        <f t="shared" si="9"/>
        <v>1</v>
      </c>
    </row>
    <row r="45" spans="1:25" s="117" customFormat="1" x14ac:dyDescent="0.25">
      <c r="A45" s="71">
        <v>4</v>
      </c>
      <c r="B45" s="33" t="s">
        <v>22</v>
      </c>
      <c r="C45" s="97">
        <f>C46</f>
        <v>291.91999999999996</v>
      </c>
      <c r="D45" s="47">
        <v>10</v>
      </c>
      <c r="E45" s="47">
        <v>30</v>
      </c>
      <c r="F45" s="47">
        <f>F46</f>
        <v>13</v>
      </c>
      <c r="G45" s="130">
        <f t="shared" si="0"/>
        <v>3.4255960537133465E-2</v>
      </c>
      <c r="H45" s="130">
        <f t="shared" si="1"/>
        <v>0.10276788161140039</v>
      </c>
      <c r="I45" s="130">
        <f t="shared" si="2"/>
        <v>4.4532748698273505E-2</v>
      </c>
      <c r="J45" s="47"/>
      <c r="K45" s="47"/>
      <c r="L45" s="47"/>
      <c r="M45" s="116"/>
      <c r="N45" s="47"/>
      <c r="O45" s="47"/>
      <c r="P45" s="47"/>
      <c r="Q45" s="47"/>
      <c r="R45" s="47"/>
      <c r="S45" s="119"/>
      <c r="T45" s="142"/>
      <c r="U45" s="115"/>
      <c r="V45" s="119"/>
      <c r="W45" s="119"/>
      <c r="X45" s="119"/>
      <c r="Y45" s="119"/>
    </row>
    <row r="46" spans="1:25" ht="47.25" hidden="1" x14ac:dyDescent="0.25">
      <c r="A46" s="141"/>
      <c r="B46" s="19" t="s">
        <v>162</v>
      </c>
      <c r="C46" s="91">
        <f>C47+C48</f>
        <v>291.91999999999996</v>
      </c>
      <c r="D46" s="52"/>
      <c r="E46" s="52"/>
      <c r="F46" s="92">
        <f>F47+F48</f>
        <v>13</v>
      </c>
      <c r="G46" s="4">
        <f t="shared" si="0"/>
        <v>0</v>
      </c>
      <c r="H46" s="4">
        <f t="shared" si="1"/>
        <v>0</v>
      </c>
      <c r="I46" s="143">
        <f t="shared" si="2"/>
        <v>4.4532748698273505E-2</v>
      </c>
      <c r="J46" s="52"/>
      <c r="K46" s="52"/>
      <c r="L46" s="52"/>
      <c r="M46" s="5">
        <f t="shared" si="3"/>
        <v>0</v>
      </c>
      <c r="N46" s="52"/>
      <c r="O46" s="52"/>
      <c r="P46" s="52"/>
      <c r="Q46" s="52"/>
      <c r="R46" s="52"/>
      <c r="S46" s="137"/>
      <c r="T46" s="142">
        <f t="shared" si="4"/>
        <v>4.4532748698273505E-2</v>
      </c>
      <c r="U46" s="115">
        <f t="shared" si="5"/>
        <v>0</v>
      </c>
      <c r="V46" s="137" t="b">
        <f t="shared" si="6"/>
        <v>1</v>
      </c>
      <c r="W46" s="137" t="b">
        <f t="shared" si="7"/>
        <v>1</v>
      </c>
      <c r="X46" s="137" t="b">
        <f t="shared" si="8"/>
        <v>0</v>
      </c>
      <c r="Y46" s="137" t="b">
        <f t="shared" si="9"/>
        <v>1</v>
      </c>
    </row>
    <row r="47" spans="1:25" s="67" customFormat="1" x14ac:dyDescent="0.25">
      <c r="A47" s="105" t="s">
        <v>309</v>
      </c>
      <c r="B47" s="6" t="s">
        <v>24</v>
      </c>
      <c r="C47" s="72">
        <v>261.77999999999997</v>
      </c>
      <c r="D47" s="1">
        <v>10</v>
      </c>
      <c r="E47" s="1">
        <v>30</v>
      </c>
      <c r="F47" s="1">
        <v>13</v>
      </c>
      <c r="G47" s="3">
        <f t="shared" si="0"/>
        <v>3.8200015280006119E-2</v>
      </c>
      <c r="H47" s="3">
        <f t="shared" si="1"/>
        <v>0.11460004584001834</v>
      </c>
      <c r="I47" s="3">
        <f t="shared" si="2"/>
        <v>4.9660019864007948E-2</v>
      </c>
      <c r="J47" s="1"/>
      <c r="K47" s="1"/>
      <c r="L47" s="1"/>
      <c r="M47" s="7">
        <f t="shared" si="3"/>
        <v>0</v>
      </c>
      <c r="N47" s="1">
        <v>0</v>
      </c>
      <c r="O47" s="1"/>
      <c r="P47" s="1"/>
      <c r="Q47" s="1"/>
      <c r="R47" s="1"/>
      <c r="S47" s="115"/>
      <c r="T47" s="142">
        <f t="shared" si="4"/>
        <v>4.9660019864007948E-2</v>
      </c>
      <c r="U47" s="115">
        <f t="shared" si="5"/>
        <v>0</v>
      </c>
      <c r="V47" s="115" t="b">
        <f t="shared" si="6"/>
        <v>0</v>
      </c>
      <c r="W47" s="115" t="b">
        <f t="shared" si="7"/>
        <v>1</v>
      </c>
      <c r="X47" s="115" t="b">
        <f t="shared" si="8"/>
        <v>0</v>
      </c>
      <c r="Y47" s="115" t="b">
        <f t="shared" si="9"/>
        <v>1</v>
      </c>
    </row>
    <row r="48" spans="1:25" x14ac:dyDescent="0.25">
      <c r="A48" s="105" t="s">
        <v>297</v>
      </c>
      <c r="B48" s="6" t="s">
        <v>23</v>
      </c>
      <c r="C48" s="72">
        <v>30.14</v>
      </c>
      <c r="D48" s="52"/>
      <c r="E48" s="52"/>
      <c r="F48" s="52">
        <v>0</v>
      </c>
      <c r="G48" s="4">
        <f t="shared" si="0"/>
        <v>0</v>
      </c>
      <c r="H48" s="4">
        <f t="shared" si="1"/>
        <v>0</v>
      </c>
      <c r="I48" s="4">
        <f t="shared" si="2"/>
        <v>0</v>
      </c>
      <c r="J48" s="52"/>
      <c r="K48" s="52"/>
      <c r="L48" s="52"/>
      <c r="M48" s="5">
        <v>0</v>
      </c>
      <c r="N48" s="52">
        <v>0</v>
      </c>
      <c r="O48" s="52"/>
      <c r="P48" s="52"/>
      <c r="Q48" s="52"/>
      <c r="R48" s="52"/>
      <c r="S48" s="137"/>
      <c r="T48" s="142">
        <f t="shared" si="4"/>
        <v>0</v>
      </c>
      <c r="U48" s="115">
        <f t="shared" si="5"/>
        <v>0</v>
      </c>
      <c r="V48" s="137" t="b">
        <f t="shared" si="6"/>
        <v>1</v>
      </c>
      <c r="W48" s="137" t="b">
        <f t="shared" si="7"/>
        <v>1</v>
      </c>
      <c r="X48" s="137" t="b">
        <f t="shared" si="8"/>
        <v>0</v>
      </c>
      <c r="Y48" s="137" t="b">
        <f t="shared" si="9"/>
        <v>1</v>
      </c>
    </row>
    <row r="49" spans="1:25" s="117" customFormat="1" x14ac:dyDescent="0.25">
      <c r="A49" s="71">
        <v>5</v>
      </c>
      <c r="B49" s="33" t="s">
        <v>25</v>
      </c>
      <c r="C49" s="97">
        <f>C50</f>
        <v>360.43</v>
      </c>
      <c r="D49" s="47">
        <v>356</v>
      </c>
      <c r="E49" s="47">
        <v>678</v>
      </c>
      <c r="F49" s="47">
        <f>F50</f>
        <v>349</v>
      </c>
      <c r="G49" s="130">
        <f t="shared" si="0"/>
        <v>0.98770912521155285</v>
      </c>
      <c r="H49" s="130">
        <f t="shared" si="1"/>
        <v>1.8810864800377327</v>
      </c>
      <c r="I49" s="130">
        <f t="shared" si="2"/>
        <v>0.96828787836750541</v>
      </c>
      <c r="J49" s="47"/>
      <c r="K49" s="47"/>
      <c r="L49" s="47"/>
      <c r="M49" s="116"/>
      <c r="N49" s="47"/>
      <c r="O49" s="47"/>
      <c r="P49" s="47"/>
      <c r="Q49" s="47"/>
      <c r="R49" s="47"/>
      <c r="S49" s="119"/>
      <c r="T49" s="142"/>
      <c r="U49" s="115"/>
      <c r="V49" s="119"/>
      <c r="W49" s="119"/>
      <c r="X49" s="119"/>
      <c r="Y49" s="119"/>
    </row>
    <row r="50" spans="1:25" ht="47.25" hidden="1" x14ac:dyDescent="0.25">
      <c r="A50" s="105" t="s">
        <v>163</v>
      </c>
      <c r="B50" s="19" t="s">
        <v>164</v>
      </c>
      <c r="C50" s="91">
        <f>C51+C52+C53+C54</f>
        <v>360.43</v>
      </c>
      <c r="D50" s="52"/>
      <c r="E50" s="52"/>
      <c r="F50" s="92">
        <f>F51+F52+F53+F54</f>
        <v>349</v>
      </c>
      <c r="G50" s="4">
        <f t="shared" si="0"/>
        <v>0</v>
      </c>
      <c r="H50" s="4">
        <f t="shared" si="1"/>
        <v>0</v>
      </c>
      <c r="I50" s="143">
        <f t="shared" si="2"/>
        <v>0.96828787836750541</v>
      </c>
      <c r="J50" s="52"/>
      <c r="K50" s="52"/>
      <c r="L50" s="52"/>
      <c r="M50" s="5">
        <f t="shared" si="3"/>
        <v>0</v>
      </c>
      <c r="N50" s="52"/>
      <c r="O50" s="52"/>
      <c r="P50" s="52"/>
      <c r="Q50" s="52"/>
      <c r="R50" s="52"/>
      <c r="S50" s="137"/>
      <c r="T50" s="142">
        <f t="shared" si="4"/>
        <v>0.96828787836750541</v>
      </c>
      <c r="U50" s="115">
        <f t="shared" si="5"/>
        <v>10</v>
      </c>
      <c r="V50" s="137" t="b">
        <f t="shared" si="6"/>
        <v>1</v>
      </c>
      <c r="W50" s="137" t="b">
        <f t="shared" si="7"/>
        <v>1</v>
      </c>
      <c r="X50" s="137" t="b">
        <f t="shared" si="8"/>
        <v>0</v>
      </c>
      <c r="Y50" s="137" t="b">
        <f t="shared" si="9"/>
        <v>1</v>
      </c>
    </row>
    <row r="51" spans="1:25" x14ac:dyDescent="0.25">
      <c r="A51" s="105" t="s">
        <v>291</v>
      </c>
      <c r="B51" s="6" t="s">
        <v>29</v>
      </c>
      <c r="C51" s="72">
        <v>225.256</v>
      </c>
      <c r="D51" s="52">
        <v>45</v>
      </c>
      <c r="E51" s="52">
        <v>131</v>
      </c>
      <c r="F51" s="52">
        <v>46</v>
      </c>
      <c r="G51" s="4">
        <f t="shared" si="0"/>
        <v>0.19977270305785416</v>
      </c>
      <c r="H51" s="4">
        <f t="shared" si="1"/>
        <v>0.58156053556841991</v>
      </c>
      <c r="I51" s="4">
        <f t="shared" si="2"/>
        <v>0.20421209645913982</v>
      </c>
      <c r="J51" s="52"/>
      <c r="K51" s="52"/>
      <c r="L51" s="52"/>
      <c r="M51" s="5">
        <f t="shared" si="3"/>
        <v>0</v>
      </c>
      <c r="N51" s="52">
        <v>0</v>
      </c>
      <c r="O51" s="52"/>
      <c r="P51" s="52"/>
      <c r="Q51" s="52"/>
      <c r="R51" s="52"/>
      <c r="S51" s="137"/>
      <c r="T51" s="142">
        <f t="shared" si="4"/>
        <v>0.20421209645913982</v>
      </c>
      <c r="U51" s="115">
        <f t="shared" si="5"/>
        <v>1</v>
      </c>
      <c r="V51" s="137" t="b">
        <f t="shared" si="6"/>
        <v>1</v>
      </c>
      <c r="W51" s="137" t="b">
        <f t="shared" si="7"/>
        <v>1</v>
      </c>
      <c r="X51" s="137" t="b">
        <f t="shared" si="8"/>
        <v>0</v>
      </c>
      <c r="Y51" s="137" t="b">
        <f t="shared" si="9"/>
        <v>1</v>
      </c>
    </row>
    <row r="52" spans="1:25" x14ac:dyDescent="0.25">
      <c r="A52" s="105" t="s">
        <v>283</v>
      </c>
      <c r="B52" s="6" t="s">
        <v>28</v>
      </c>
      <c r="C52" s="72">
        <v>51.972000000000001</v>
      </c>
      <c r="D52" s="52">
        <v>107</v>
      </c>
      <c r="E52" s="52">
        <v>318</v>
      </c>
      <c r="F52" s="52">
        <v>109</v>
      </c>
      <c r="G52" s="4">
        <f t="shared" si="0"/>
        <v>2.0588008927884243</v>
      </c>
      <c r="H52" s="4">
        <f t="shared" si="1"/>
        <v>6.118679288847841</v>
      </c>
      <c r="I52" s="4">
        <f t="shared" si="2"/>
        <v>2.0972831524667126</v>
      </c>
      <c r="J52" s="52"/>
      <c r="K52" s="52"/>
      <c r="L52" s="52"/>
      <c r="M52" s="5">
        <f t="shared" si="3"/>
        <v>5.5045871559633035</v>
      </c>
      <c r="N52" s="52">
        <v>6</v>
      </c>
      <c r="O52" s="52"/>
      <c r="P52" s="52">
        <v>1</v>
      </c>
      <c r="Q52" s="52">
        <v>4</v>
      </c>
      <c r="R52" s="52">
        <v>1</v>
      </c>
      <c r="S52" s="137"/>
      <c r="T52" s="142">
        <f t="shared" si="4"/>
        <v>2.0972831524667126</v>
      </c>
      <c r="U52" s="115">
        <f t="shared" si="5"/>
        <v>7</v>
      </c>
      <c r="V52" s="137" t="b">
        <f t="shared" si="6"/>
        <v>1</v>
      </c>
      <c r="W52" s="137" t="b">
        <f t="shared" si="7"/>
        <v>1</v>
      </c>
      <c r="X52" s="137" t="b">
        <f t="shared" si="8"/>
        <v>1</v>
      </c>
      <c r="Y52" s="137" t="b">
        <f t="shared" si="9"/>
        <v>1</v>
      </c>
    </row>
    <row r="53" spans="1:25" x14ac:dyDescent="0.25">
      <c r="A53" s="105" t="s">
        <v>293</v>
      </c>
      <c r="B53" s="6" t="s">
        <v>26</v>
      </c>
      <c r="C53" s="72">
        <v>43.37</v>
      </c>
      <c r="D53" s="52">
        <v>104</v>
      </c>
      <c r="E53" s="52">
        <v>118</v>
      </c>
      <c r="F53" s="52">
        <v>131</v>
      </c>
      <c r="G53" s="4">
        <f t="shared" si="0"/>
        <v>2.3979709476596729</v>
      </c>
      <c r="H53" s="4">
        <f t="shared" si="1"/>
        <v>2.7207747290753979</v>
      </c>
      <c r="I53" s="4">
        <f t="shared" si="2"/>
        <v>3.0205210975328569</v>
      </c>
      <c r="J53" s="52"/>
      <c r="K53" s="52"/>
      <c r="L53" s="52"/>
      <c r="M53" s="5">
        <f t="shared" si="3"/>
        <v>6.8702290076335881</v>
      </c>
      <c r="N53" s="52">
        <v>9</v>
      </c>
      <c r="O53" s="52"/>
      <c r="P53" s="52">
        <v>2</v>
      </c>
      <c r="Q53" s="52">
        <v>6</v>
      </c>
      <c r="R53" s="52">
        <v>1</v>
      </c>
      <c r="S53" s="137"/>
      <c r="T53" s="142">
        <f t="shared" si="4"/>
        <v>3.0205210975328569</v>
      </c>
      <c r="U53" s="115">
        <f t="shared" si="5"/>
        <v>9</v>
      </c>
      <c r="V53" s="137" t="b">
        <f t="shared" si="6"/>
        <v>1</v>
      </c>
      <c r="W53" s="137" t="b">
        <f t="shared" si="7"/>
        <v>1</v>
      </c>
      <c r="X53" s="137" t="b">
        <f t="shared" si="8"/>
        <v>1</v>
      </c>
      <c r="Y53" s="137" t="b">
        <f t="shared" si="9"/>
        <v>1</v>
      </c>
    </row>
    <row r="54" spans="1:25" x14ac:dyDescent="0.25">
      <c r="A54" s="105" t="s">
        <v>292</v>
      </c>
      <c r="B54" s="6" t="s">
        <v>27</v>
      </c>
      <c r="C54" s="72">
        <v>39.832000000000001</v>
      </c>
      <c r="D54" s="52">
        <v>100</v>
      </c>
      <c r="E54" s="52">
        <v>111</v>
      </c>
      <c r="F54" s="52">
        <v>63</v>
      </c>
      <c r="G54" s="4">
        <f t="shared" si="0"/>
        <v>2.5105442860012048</v>
      </c>
      <c r="H54" s="4">
        <f t="shared" si="1"/>
        <v>2.7867041574613376</v>
      </c>
      <c r="I54" s="4">
        <f t="shared" si="2"/>
        <v>1.5816429001807593</v>
      </c>
      <c r="J54" s="52"/>
      <c r="K54" s="52"/>
      <c r="L54" s="52"/>
      <c r="M54" s="5">
        <f t="shared" si="3"/>
        <v>3.1746031746031744</v>
      </c>
      <c r="N54" s="52">
        <v>2</v>
      </c>
      <c r="O54" s="52"/>
      <c r="P54" s="52">
        <v>0</v>
      </c>
      <c r="Q54" s="52">
        <v>2</v>
      </c>
      <c r="R54" s="52">
        <v>0</v>
      </c>
      <c r="S54" s="137"/>
      <c r="T54" s="142">
        <f t="shared" si="4"/>
        <v>1.5816429001807593</v>
      </c>
      <c r="U54" s="115">
        <f t="shared" si="5"/>
        <v>3</v>
      </c>
      <c r="V54" s="137" t="b">
        <f t="shared" si="6"/>
        <v>1</v>
      </c>
      <c r="W54" s="137" t="b">
        <f t="shared" si="7"/>
        <v>1</v>
      </c>
      <c r="X54" s="137" t="b">
        <f t="shared" si="8"/>
        <v>1</v>
      </c>
      <c r="Y54" s="137" t="b">
        <f t="shared" si="9"/>
        <v>1</v>
      </c>
    </row>
    <row r="55" spans="1:25" s="117" customFormat="1" x14ac:dyDescent="0.25">
      <c r="A55" s="71">
        <v>6</v>
      </c>
      <c r="B55" s="96" t="s">
        <v>30</v>
      </c>
      <c r="C55" s="97">
        <f>C56+C58</f>
        <v>270.42399999999998</v>
      </c>
      <c r="D55" s="47">
        <v>0</v>
      </c>
      <c r="E55" s="47">
        <v>0</v>
      </c>
      <c r="F55" s="47">
        <f>F56+F58</f>
        <v>0</v>
      </c>
      <c r="G55" s="130">
        <f t="shared" si="0"/>
        <v>0</v>
      </c>
      <c r="H55" s="130">
        <f t="shared" si="1"/>
        <v>0</v>
      </c>
      <c r="I55" s="130">
        <f t="shared" si="2"/>
        <v>0</v>
      </c>
      <c r="J55" s="47"/>
      <c r="K55" s="47"/>
      <c r="L55" s="47"/>
      <c r="M55" s="116"/>
      <c r="N55" s="47"/>
      <c r="O55" s="47"/>
      <c r="P55" s="47"/>
      <c r="Q55" s="47"/>
      <c r="R55" s="47"/>
      <c r="S55" s="119"/>
      <c r="T55" s="142"/>
      <c r="U55" s="115"/>
      <c r="V55" s="119"/>
      <c r="W55" s="119"/>
      <c r="X55" s="119"/>
      <c r="Y55" s="119"/>
    </row>
    <row r="56" spans="1:25" ht="47.25" hidden="1" x14ac:dyDescent="0.25">
      <c r="A56" s="105" t="s">
        <v>165</v>
      </c>
      <c r="B56" s="19" t="s">
        <v>166</v>
      </c>
      <c r="C56" s="91">
        <f>C57</f>
        <v>199.67</v>
      </c>
      <c r="D56" s="52"/>
      <c r="E56" s="52"/>
      <c r="F56" s="92">
        <f>F57+F59</f>
        <v>0</v>
      </c>
      <c r="G56" s="4">
        <f t="shared" si="0"/>
        <v>0</v>
      </c>
      <c r="H56" s="4">
        <f t="shared" si="1"/>
        <v>0</v>
      </c>
      <c r="I56" s="143">
        <f t="shared" si="2"/>
        <v>0</v>
      </c>
      <c r="J56" s="52"/>
      <c r="K56" s="52"/>
      <c r="L56" s="52"/>
      <c r="M56" s="5" t="e">
        <f t="shared" si="3"/>
        <v>#DIV/0!</v>
      </c>
      <c r="N56" s="52"/>
      <c r="O56" s="52"/>
      <c r="P56" s="52"/>
      <c r="Q56" s="52"/>
      <c r="R56" s="52"/>
      <c r="S56" s="137"/>
      <c r="T56" s="142">
        <f t="shared" si="4"/>
        <v>0</v>
      </c>
      <c r="U56" s="115">
        <f t="shared" si="5"/>
        <v>0</v>
      </c>
      <c r="V56" s="137" t="b">
        <f t="shared" si="6"/>
        <v>1</v>
      </c>
      <c r="W56" s="137" t="b">
        <f t="shared" si="7"/>
        <v>1</v>
      </c>
      <c r="X56" s="137" t="b">
        <f t="shared" si="8"/>
        <v>0</v>
      </c>
      <c r="Y56" s="137" t="b">
        <f t="shared" si="9"/>
        <v>1</v>
      </c>
    </row>
    <row r="57" spans="1:25" x14ac:dyDescent="0.25">
      <c r="A57" s="105" t="s">
        <v>294</v>
      </c>
      <c r="B57" s="6" t="s">
        <v>32</v>
      </c>
      <c r="C57" s="72">
        <v>199.67</v>
      </c>
      <c r="D57" s="52">
        <v>0</v>
      </c>
      <c r="E57" s="52">
        <v>0</v>
      </c>
      <c r="F57" s="52">
        <v>0</v>
      </c>
      <c r="G57" s="4">
        <f t="shared" si="0"/>
        <v>0</v>
      </c>
      <c r="H57" s="4">
        <f t="shared" si="1"/>
        <v>0</v>
      </c>
      <c r="I57" s="4">
        <f t="shared" si="2"/>
        <v>0</v>
      </c>
      <c r="J57" s="52"/>
      <c r="K57" s="52"/>
      <c r="L57" s="52"/>
      <c r="M57" s="5">
        <v>0</v>
      </c>
      <c r="N57" s="52">
        <v>0</v>
      </c>
      <c r="O57" s="52"/>
      <c r="P57" s="52"/>
      <c r="Q57" s="52"/>
      <c r="R57" s="52"/>
      <c r="S57" s="137"/>
      <c r="T57" s="142">
        <f t="shared" si="4"/>
        <v>0</v>
      </c>
      <c r="U57" s="115">
        <f t="shared" si="5"/>
        <v>0</v>
      </c>
      <c r="V57" s="137" t="b">
        <f t="shared" si="6"/>
        <v>1</v>
      </c>
      <c r="W57" s="137" t="b">
        <f t="shared" si="7"/>
        <v>1</v>
      </c>
      <c r="X57" s="137" t="b">
        <f t="shared" si="8"/>
        <v>0</v>
      </c>
      <c r="Y57" s="137" t="b">
        <f t="shared" si="9"/>
        <v>1</v>
      </c>
    </row>
    <row r="58" spans="1:25" ht="47.25" hidden="1" x14ac:dyDescent="0.25">
      <c r="A58" s="105"/>
      <c r="B58" s="19" t="s">
        <v>167</v>
      </c>
      <c r="C58" s="97">
        <f>C59</f>
        <v>70.754000000000005</v>
      </c>
      <c r="D58" s="52"/>
      <c r="E58" s="52"/>
      <c r="F58" s="50">
        <f>F59</f>
        <v>0</v>
      </c>
      <c r="G58" s="4">
        <f t="shared" si="0"/>
        <v>0</v>
      </c>
      <c r="H58" s="4">
        <f t="shared" si="1"/>
        <v>0</v>
      </c>
      <c r="I58" s="133">
        <f t="shared" si="2"/>
        <v>0</v>
      </c>
      <c r="J58" s="52"/>
      <c r="K58" s="52"/>
      <c r="L58" s="52"/>
      <c r="M58" s="5" t="e">
        <f t="shared" si="3"/>
        <v>#DIV/0!</v>
      </c>
      <c r="N58" s="52"/>
      <c r="O58" s="52"/>
      <c r="P58" s="52"/>
      <c r="Q58" s="52"/>
      <c r="R58" s="52"/>
      <c r="S58" s="137"/>
      <c r="T58" s="142">
        <f t="shared" si="4"/>
        <v>0</v>
      </c>
      <c r="U58" s="115">
        <f t="shared" si="5"/>
        <v>0</v>
      </c>
      <c r="V58" s="137" t="b">
        <f t="shared" si="6"/>
        <v>1</v>
      </c>
      <c r="W58" s="137" t="b">
        <f t="shared" si="7"/>
        <v>1</v>
      </c>
      <c r="X58" s="137" t="b">
        <f t="shared" si="8"/>
        <v>0</v>
      </c>
      <c r="Y58" s="137" t="b">
        <f t="shared" si="9"/>
        <v>1</v>
      </c>
    </row>
    <row r="59" spans="1:25" x14ac:dyDescent="0.25">
      <c r="A59" s="105" t="s">
        <v>295</v>
      </c>
      <c r="B59" s="6" t="s">
        <v>31</v>
      </c>
      <c r="C59" s="72">
        <v>70.754000000000005</v>
      </c>
      <c r="D59" s="52">
        <v>0</v>
      </c>
      <c r="E59" s="52">
        <v>0</v>
      </c>
      <c r="F59" s="52">
        <v>0</v>
      </c>
      <c r="G59" s="4">
        <f t="shared" si="0"/>
        <v>0</v>
      </c>
      <c r="H59" s="4">
        <f t="shared" si="1"/>
        <v>0</v>
      </c>
      <c r="I59" s="4">
        <f t="shared" si="2"/>
        <v>0</v>
      </c>
      <c r="J59" s="52"/>
      <c r="K59" s="52"/>
      <c r="L59" s="52"/>
      <c r="M59" s="5">
        <v>0</v>
      </c>
      <c r="N59" s="52">
        <v>0</v>
      </c>
      <c r="O59" s="52"/>
      <c r="P59" s="52"/>
      <c r="Q59" s="52"/>
      <c r="R59" s="52"/>
      <c r="S59" s="137"/>
      <c r="T59" s="142">
        <f t="shared" si="4"/>
        <v>0</v>
      </c>
      <c r="U59" s="115">
        <f t="shared" si="5"/>
        <v>0</v>
      </c>
      <c r="V59" s="137" t="b">
        <f t="shared" si="6"/>
        <v>1</v>
      </c>
      <c r="W59" s="137" t="b">
        <f t="shared" si="7"/>
        <v>1</v>
      </c>
      <c r="X59" s="137" t="b">
        <f t="shared" si="8"/>
        <v>0</v>
      </c>
      <c r="Y59" s="137" t="b">
        <f t="shared" si="9"/>
        <v>1</v>
      </c>
    </row>
    <row r="60" spans="1:25" s="117" customFormat="1" x14ac:dyDescent="0.25">
      <c r="A60" s="71">
        <v>7</v>
      </c>
      <c r="B60" s="96" t="s">
        <v>33</v>
      </c>
      <c r="C60" s="97">
        <f>C61+C65</f>
        <v>272.62700000000001</v>
      </c>
      <c r="D60" s="47">
        <v>0</v>
      </c>
      <c r="E60" s="47">
        <v>0</v>
      </c>
      <c r="F60" s="47">
        <f>F61+F65</f>
        <v>0</v>
      </c>
      <c r="G60" s="130">
        <f t="shared" si="0"/>
        <v>0</v>
      </c>
      <c r="H60" s="130">
        <f t="shared" si="1"/>
        <v>0</v>
      </c>
      <c r="I60" s="130">
        <f t="shared" si="2"/>
        <v>0</v>
      </c>
      <c r="J60" s="47"/>
      <c r="K60" s="47"/>
      <c r="L60" s="47"/>
      <c r="M60" s="116"/>
      <c r="N60" s="47"/>
      <c r="O60" s="47"/>
      <c r="P60" s="47"/>
      <c r="Q60" s="47"/>
      <c r="R60" s="47"/>
      <c r="S60" s="119"/>
      <c r="T60" s="142"/>
      <c r="U60" s="115"/>
      <c r="V60" s="119"/>
      <c r="W60" s="119"/>
      <c r="X60" s="119"/>
      <c r="Y60" s="119"/>
    </row>
    <row r="61" spans="1:25" ht="47.25" hidden="1" x14ac:dyDescent="0.25">
      <c r="A61" s="105" t="s">
        <v>168</v>
      </c>
      <c r="B61" s="28" t="s">
        <v>169</v>
      </c>
      <c r="C61" s="91">
        <f>SUM(C62:C64)</f>
        <v>225.41900000000001</v>
      </c>
      <c r="D61" s="52"/>
      <c r="E61" s="52"/>
      <c r="F61" s="92">
        <f>F62+F63+F64</f>
        <v>0</v>
      </c>
      <c r="G61" s="4">
        <f t="shared" si="0"/>
        <v>0</v>
      </c>
      <c r="H61" s="4">
        <f t="shared" si="1"/>
        <v>0</v>
      </c>
      <c r="I61" s="143">
        <f t="shared" si="2"/>
        <v>0</v>
      </c>
      <c r="J61" s="52"/>
      <c r="K61" s="52"/>
      <c r="L61" s="52"/>
      <c r="M61" s="5" t="e">
        <f t="shared" si="3"/>
        <v>#DIV/0!</v>
      </c>
      <c r="N61" s="52"/>
      <c r="O61" s="52"/>
      <c r="P61" s="52"/>
      <c r="Q61" s="52"/>
      <c r="R61" s="52"/>
      <c r="S61" s="137"/>
      <c r="T61" s="142">
        <f t="shared" si="4"/>
        <v>0</v>
      </c>
      <c r="U61" s="115">
        <f t="shared" si="5"/>
        <v>0</v>
      </c>
      <c r="V61" s="137" t="b">
        <f t="shared" si="6"/>
        <v>1</v>
      </c>
      <c r="W61" s="137" t="b">
        <f t="shared" si="7"/>
        <v>1</v>
      </c>
      <c r="X61" s="137" t="b">
        <f t="shared" si="8"/>
        <v>0</v>
      </c>
      <c r="Y61" s="137" t="b">
        <f t="shared" si="9"/>
        <v>1</v>
      </c>
    </row>
    <row r="62" spans="1:25" ht="31.5" x14ac:dyDescent="0.25">
      <c r="A62" s="105" t="s">
        <v>296</v>
      </c>
      <c r="B62" s="6" t="s">
        <v>170</v>
      </c>
      <c r="C62" s="72">
        <v>34.643999999999998</v>
      </c>
      <c r="D62" s="52">
        <v>0</v>
      </c>
      <c r="E62" s="52">
        <v>0</v>
      </c>
      <c r="F62" s="52">
        <v>0</v>
      </c>
      <c r="G62" s="4">
        <f t="shared" si="0"/>
        <v>0</v>
      </c>
      <c r="H62" s="4">
        <f t="shared" si="1"/>
        <v>0</v>
      </c>
      <c r="I62" s="4">
        <f t="shared" si="2"/>
        <v>0</v>
      </c>
      <c r="J62" s="52"/>
      <c r="K62" s="52"/>
      <c r="L62" s="52"/>
      <c r="M62" s="5">
        <v>0</v>
      </c>
      <c r="N62" s="52">
        <v>0</v>
      </c>
      <c r="O62" s="52"/>
      <c r="P62" s="52"/>
      <c r="Q62" s="52"/>
      <c r="R62" s="52"/>
      <c r="S62" s="137"/>
      <c r="T62" s="142">
        <f t="shared" si="4"/>
        <v>0</v>
      </c>
      <c r="U62" s="115">
        <f t="shared" si="5"/>
        <v>0</v>
      </c>
      <c r="V62" s="137" t="b">
        <f t="shared" si="6"/>
        <v>1</v>
      </c>
      <c r="W62" s="137" t="b">
        <f t="shared" si="7"/>
        <v>1</v>
      </c>
      <c r="X62" s="137" t="b">
        <f t="shared" si="8"/>
        <v>0</v>
      </c>
      <c r="Y62" s="137" t="b">
        <f t="shared" si="9"/>
        <v>1</v>
      </c>
    </row>
    <row r="63" spans="1:25" x14ac:dyDescent="0.25">
      <c r="A63" s="105" t="s">
        <v>298</v>
      </c>
      <c r="B63" s="6" t="s">
        <v>36</v>
      </c>
      <c r="C63" s="72">
        <v>166.49299999999999</v>
      </c>
      <c r="D63" s="52">
        <v>0</v>
      </c>
      <c r="E63" s="52">
        <v>0</v>
      </c>
      <c r="F63" s="52">
        <v>0</v>
      </c>
      <c r="G63" s="4">
        <f t="shared" si="0"/>
        <v>0</v>
      </c>
      <c r="H63" s="4">
        <f t="shared" si="1"/>
        <v>0</v>
      </c>
      <c r="I63" s="4">
        <f t="shared" si="2"/>
        <v>0</v>
      </c>
      <c r="J63" s="52"/>
      <c r="K63" s="52"/>
      <c r="L63" s="52"/>
      <c r="M63" s="5">
        <v>0</v>
      </c>
      <c r="N63" s="52">
        <v>0</v>
      </c>
      <c r="O63" s="52"/>
      <c r="P63" s="52"/>
      <c r="Q63" s="52"/>
      <c r="R63" s="52"/>
      <c r="S63" s="137"/>
      <c r="T63" s="142">
        <f t="shared" si="4"/>
        <v>0</v>
      </c>
      <c r="U63" s="115">
        <f t="shared" si="5"/>
        <v>0</v>
      </c>
      <c r="V63" s="137" t="b">
        <f t="shared" si="6"/>
        <v>1</v>
      </c>
      <c r="W63" s="137" t="b">
        <f t="shared" si="7"/>
        <v>1</v>
      </c>
      <c r="X63" s="137" t="b">
        <f t="shared" si="8"/>
        <v>0</v>
      </c>
      <c r="Y63" s="137" t="b">
        <f t="shared" si="9"/>
        <v>1</v>
      </c>
    </row>
    <row r="64" spans="1:25" x14ac:dyDescent="0.25">
      <c r="A64" s="105" t="s">
        <v>299</v>
      </c>
      <c r="B64" s="6" t="s">
        <v>35</v>
      </c>
      <c r="C64" s="72">
        <v>24.282</v>
      </c>
      <c r="D64" s="52">
        <v>0</v>
      </c>
      <c r="E64" s="52">
        <v>0</v>
      </c>
      <c r="F64" s="52">
        <v>0</v>
      </c>
      <c r="G64" s="4">
        <f t="shared" si="0"/>
        <v>0</v>
      </c>
      <c r="H64" s="4">
        <f t="shared" si="1"/>
        <v>0</v>
      </c>
      <c r="I64" s="4">
        <f t="shared" si="2"/>
        <v>0</v>
      </c>
      <c r="J64" s="52"/>
      <c r="K64" s="52"/>
      <c r="L64" s="52"/>
      <c r="M64" s="5">
        <v>0</v>
      </c>
      <c r="N64" s="52">
        <v>0</v>
      </c>
      <c r="O64" s="52"/>
      <c r="P64" s="52"/>
      <c r="Q64" s="52"/>
      <c r="R64" s="52"/>
      <c r="S64" s="137"/>
      <c r="T64" s="142">
        <f t="shared" si="4"/>
        <v>0</v>
      </c>
      <c r="U64" s="115">
        <f t="shared" si="5"/>
        <v>0</v>
      </c>
      <c r="V64" s="137" t="b">
        <f t="shared" si="6"/>
        <v>1</v>
      </c>
      <c r="W64" s="137" t="b">
        <f t="shared" si="7"/>
        <v>1</v>
      </c>
      <c r="X64" s="137" t="b">
        <f t="shared" si="8"/>
        <v>0</v>
      </c>
      <c r="Y64" s="137" t="b">
        <f t="shared" si="9"/>
        <v>1</v>
      </c>
    </row>
    <row r="65" spans="1:25" ht="47.25" hidden="1" x14ac:dyDescent="0.25">
      <c r="A65" s="105" t="s">
        <v>171</v>
      </c>
      <c r="B65" s="19" t="s">
        <v>172</v>
      </c>
      <c r="C65" s="91">
        <f>C66</f>
        <v>47.207999999999998</v>
      </c>
      <c r="D65" s="92">
        <f>D66</f>
        <v>0</v>
      </c>
      <c r="E65" s="92">
        <f>E66</f>
        <v>0</v>
      </c>
      <c r="F65" s="92">
        <f>F66</f>
        <v>0</v>
      </c>
      <c r="G65" s="4">
        <f t="shared" si="0"/>
        <v>0</v>
      </c>
      <c r="H65" s="4">
        <f t="shared" si="1"/>
        <v>0</v>
      </c>
      <c r="I65" s="143">
        <f t="shared" si="2"/>
        <v>0</v>
      </c>
      <c r="J65" s="52"/>
      <c r="K65" s="52"/>
      <c r="L65" s="52"/>
      <c r="M65" s="5" t="e">
        <f t="shared" si="3"/>
        <v>#DIV/0!</v>
      </c>
      <c r="N65" s="52"/>
      <c r="O65" s="52"/>
      <c r="P65" s="52"/>
      <c r="Q65" s="52"/>
      <c r="R65" s="52"/>
      <c r="S65" s="137"/>
      <c r="T65" s="142">
        <f t="shared" si="4"/>
        <v>0</v>
      </c>
      <c r="U65" s="115">
        <f t="shared" si="5"/>
        <v>0</v>
      </c>
      <c r="V65" s="137" t="b">
        <f t="shared" si="6"/>
        <v>1</v>
      </c>
      <c r="W65" s="137" t="b">
        <f t="shared" si="7"/>
        <v>1</v>
      </c>
      <c r="X65" s="137" t="b">
        <f t="shared" si="8"/>
        <v>0</v>
      </c>
      <c r="Y65" s="137" t="b">
        <f t="shared" si="9"/>
        <v>1</v>
      </c>
    </row>
    <row r="66" spans="1:25" x14ac:dyDescent="0.25">
      <c r="A66" s="105" t="s">
        <v>267</v>
      </c>
      <c r="B66" s="6" t="s">
        <v>34</v>
      </c>
      <c r="C66" s="72">
        <v>47.207999999999998</v>
      </c>
      <c r="D66" s="52">
        <v>0</v>
      </c>
      <c r="E66" s="52">
        <v>0</v>
      </c>
      <c r="F66" s="52">
        <v>0</v>
      </c>
      <c r="G66" s="4">
        <f t="shared" si="0"/>
        <v>0</v>
      </c>
      <c r="H66" s="4">
        <f t="shared" si="1"/>
        <v>0</v>
      </c>
      <c r="I66" s="4">
        <f t="shared" si="2"/>
        <v>0</v>
      </c>
      <c r="J66" s="52"/>
      <c r="K66" s="52"/>
      <c r="L66" s="52"/>
      <c r="M66" s="5">
        <v>0</v>
      </c>
      <c r="N66" s="52">
        <v>0</v>
      </c>
      <c r="O66" s="52"/>
      <c r="P66" s="52"/>
      <c r="Q66" s="52"/>
      <c r="R66" s="52"/>
      <c r="S66" s="137"/>
      <c r="T66" s="142">
        <f t="shared" si="4"/>
        <v>0</v>
      </c>
      <c r="U66" s="115">
        <f t="shared" si="5"/>
        <v>0</v>
      </c>
      <c r="V66" s="137" t="b">
        <f t="shared" si="6"/>
        <v>1</v>
      </c>
      <c r="W66" s="137" t="b">
        <f t="shared" si="7"/>
        <v>1</v>
      </c>
      <c r="X66" s="137" t="b">
        <f t="shared" si="8"/>
        <v>0</v>
      </c>
      <c r="Y66" s="137" t="b">
        <f t="shared" si="9"/>
        <v>1</v>
      </c>
    </row>
    <row r="67" spans="1:25" s="117" customFormat="1" x14ac:dyDescent="0.25">
      <c r="A67" s="71">
        <v>8</v>
      </c>
      <c r="B67" s="33" t="s">
        <v>173</v>
      </c>
      <c r="C67" s="97">
        <f>C68+C79</f>
        <v>472.26600000000002</v>
      </c>
      <c r="D67" s="47">
        <v>449</v>
      </c>
      <c r="E67" s="47">
        <v>426</v>
      </c>
      <c r="F67" s="47">
        <f>F68+F79</f>
        <v>445</v>
      </c>
      <c r="G67" s="130">
        <f t="shared" si="0"/>
        <v>0.95073539064849044</v>
      </c>
      <c r="H67" s="130">
        <f t="shared" si="1"/>
        <v>0.90203402319879045</v>
      </c>
      <c r="I67" s="130">
        <f t="shared" si="2"/>
        <v>0.94226558761376</v>
      </c>
      <c r="J67" s="47"/>
      <c r="K67" s="47"/>
      <c r="L67" s="47"/>
      <c r="M67" s="116"/>
      <c r="N67" s="47"/>
      <c r="O67" s="47"/>
      <c r="P67" s="47"/>
      <c r="Q67" s="47"/>
      <c r="R67" s="47"/>
      <c r="S67" s="119"/>
      <c r="T67" s="142"/>
      <c r="U67" s="115"/>
      <c r="V67" s="119"/>
      <c r="W67" s="119"/>
      <c r="X67" s="119"/>
      <c r="Y67" s="119"/>
    </row>
    <row r="68" spans="1:25" ht="47.25" hidden="1" x14ac:dyDescent="0.25">
      <c r="A68" s="105" t="s">
        <v>174</v>
      </c>
      <c r="B68" s="19" t="s">
        <v>175</v>
      </c>
      <c r="C68" s="91">
        <f>C69+C70+C71+C72+C73+C74+C75+C76+C77+C78</f>
        <v>463.80700000000002</v>
      </c>
      <c r="D68" s="52"/>
      <c r="E68" s="52"/>
      <c r="F68" s="92">
        <f>F69+F70+F71+F72+F73+F74+F75+F76+F77+F78</f>
        <v>443</v>
      </c>
      <c r="G68" s="4">
        <f t="shared" si="0"/>
        <v>0</v>
      </c>
      <c r="H68" s="4">
        <f t="shared" si="1"/>
        <v>0</v>
      </c>
      <c r="I68" s="143">
        <f t="shared" si="2"/>
        <v>0.95513866759233901</v>
      </c>
      <c r="J68" s="52"/>
      <c r="K68" s="52"/>
      <c r="L68" s="52"/>
      <c r="M68" s="5">
        <f t="shared" si="3"/>
        <v>0</v>
      </c>
      <c r="N68" s="52"/>
      <c r="O68" s="52"/>
      <c r="P68" s="52"/>
      <c r="Q68" s="52"/>
      <c r="R68" s="52"/>
      <c r="S68" s="137"/>
      <c r="T68" s="142">
        <f t="shared" si="4"/>
        <v>0.95513866759233901</v>
      </c>
      <c r="U68" s="115">
        <f t="shared" si="5"/>
        <v>13</v>
      </c>
      <c r="V68" s="137" t="b">
        <f t="shared" si="6"/>
        <v>1</v>
      </c>
      <c r="W68" s="137" t="b">
        <f t="shared" si="7"/>
        <v>1</v>
      </c>
      <c r="X68" s="137" t="b">
        <f t="shared" si="8"/>
        <v>0</v>
      </c>
      <c r="Y68" s="137" t="b">
        <f t="shared" si="9"/>
        <v>1</v>
      </c>
    </row>
    <row r="69" spans="1:25" ht="31.5" x14ac:dyDescent="0.25">
      <c r="A69" s="105" t="s">
        <v>300</v>
      </c>
      <c r="B69" s="6" t="s">
        <v>176</v>
      </c>
      <c r="C69" s="72">
        <v>31.54</v>
      </c>
      <c r="D69" s="52">
        <v>0</v>
      </c>
      <c r="E69" s="52">
        <v>0</v>
      </c>
      <c r="F69" s="52">
        <v>13</v>
      </c>
      <c r="G69" s="4">
        <f t="shared" si="0"/>
        <v>0</v>
      </c>
      <c r="H69" s="4">
        <f t="shared" si="1"/>
        <v>0</v>
      </c>
      <c r="I69" s="4">
        <f t="shared" si="2"/>
        <v>0.41217501585288524</v>
      </c>
      <c r="J69" s="52"/>
      <c r="K69" s="52"/>
      <c r="L69" s="52"/>
      <c r="M69" s="5">
        <f t="shared" si="3"/>
        <v>0</v>
      </c>
      <c r="N69" s="52">
        <v>0</v>
      </c>
      <c r="O69" s="52"/>
      <c r="P69" s="52"/>
      <c r="Q69" s="52"/>
      <c r="R69" s="52"/>
      <c r="S69" s="137"/>
      <c r="T69" s="142">
        <f t="shared" si="4"/>
        <v>0.41217501585288524</v>
      </c>
      <c r="U69" s="115">
        <f t="shared" si="5"/>
        <v>0</v>
      </c>
      <c r="V69" s="137" t="b">
        <f t="shared" si="6"/>
        <v>1</v>
      </c>
      <c r="W69" s="137" t="b">
        <f t="shared" si="7"/>
        <v>1</v>
      </c>
      <c r="X69" s="137" t="b">
        <f t="shared" si="8"/>
        <v>0</v>
      </c>
      <c r="Y69" s="137" t="b">
        <f t="shared" si="9"/>
        <v>1</v>
      </c>
    </row>
    <row r="70" spans="1:25" x14ac:dyDescent="0.25">
      <c r="A70" s="105" t="s">
        <v>304</v>
      </c>
      <c r="B70" s="6" t="s">
        <v>43</v>
      </c>
      <c r="C70" s="72">
        <v>244.077</v>
      </c>
      <c r="D70" s="52">
        <v>43</v>
      </c>
      <c r="E70" s="52">
        <v>66</v>
      </c>
      <c r="F70" s="52">
        <v>86</v>
      </c>
      <c r="G70" s="4">
        <f t="shared" si="0"/>
        <v>0.17617391233094473</v>
      </c>
      <c r="H70" s="4">
        <f t="shared" si="1"/>
        <v>0.27040647008935703</v>
      </c>
      <c r="I70" s="4">
        <f t="shared" si="2"/>
        <v>0.35234782466188946</v>
      </c>
      <c r="J70" s="52"/>
      <c r="K70" s="52"/>
      <c r="L70" s="52"/>
      <c r="M70" s="5">
        <f t="shared" si="3"/>
        <v>2.3255813953488373</v>
      </c>
      <c r="N70" s="52">
        <v>2</v>
      </c>
      <c r="O70" s="52"/>
      <c r="P70" s="52">
        <v>0</v>
      </c>
      <c r="Q70" s="52">
        <v>2</v>
      </c>
      <c r="R70" s="52">
        <v>0</v>
      </c>
      <c r="S70" s="137"/>
      <c r="T70" s="142">
        <f t="shared" si="4"/>
        <v>0.35234782466188946</v>
      </c>
      <c r="U70" s="115">
        <f t="shared" si="5"/>
        <v>2</v>
      </c>
      <c r="V70" s="137" t="b">
        <f t="shared" si="6"/>
        <v>1</v>
      </c>
      <c r="W70" s="137" t="b">
        <f t="shared" si="7"/>
        <v>1</v>
      </c>
      <c r="X70" s="137" t="b">
        <f t="shared" si="8"/>
        <v>1</v>
      </c>
      <c r="Y70" s="137" t="b">
        <f t="shared" si="9"/>
        <v>1</v>
      </c>
    </row>
    <row r="71" spans="1:25" x14ac:dyDescent="0.25">
      <c r="A71" s="105" t="s">
        <v>286</v>
      </c>
      <c r="B71" s="6" t="s">
        <v>39</v>
      </c>
      <c r="C71" s="72">
        <v>11.11</v>
      </c>
      <c r="D71" s="52">
        <v>20</v>
      </c>
      <c r="E71" s="52">
        <v>0</v>
      </c>
      <c r="F71" s="52">
        <v>0</v>
      </c>
      <c r="G71" s="4">
        <f t="shared" si="0"/>
        <v>1.8001800180018002</v>
      </c>
      <c r="H71" s="4">
        <f t="shared" si="1"/>
        <v>0</v>
      </c>
      <c r="I71" s="4">
        <f t="shared" si="2"/>
        <v>0</v>
      </c>
      <c r="J71" s="52"/>
      <c r="K71" s="52"/>
      <c r="L71" s="52"/>
      <c r="M71" s="5">
        <v>0</v>
      </c>
      <c r="N71" s="52">
        <v>0</v>
      </c>
      <c r="O71" s="52"/>
      <c r="P71" s="52"/>
      <c r="Q71" s="52"/>
      <c r="R71" s="52"/>
      <c r="S71" s="137"/>
      <c r="T71" s="142">
        <f t="shared" si="4"/>
        <v>0</v>
      </c>
      <c r="U71" s="115">
        <f t="shared" si="5"/>
        <v>0</v>
      </c>
      <c r="V71" s="137" t="b">
        <f t="shared" si="6"/>
        <v>1</v>
      </c>
      <c r="W71" s="137" t="b">
        <f t="shared" si="7"/>
        <v>1</v>
      </c>
      <c r="X71" s="137" t="b">
        <f t="shared" si="8"/>
        <v>0</v>
      </c>
      <c r="Y71" s="137" t="b">
        <f t="shared" si="9"/>
        <v>1</v>
      </c>
    </row>
    <row r="72" spans="1:25" x14ac:dyDescent="0.25">
      <c r="A72" s="105" t="s">
        <v>306</v>
      </c>
      <c r="B72" s="6" t="s">
        <v>40</v>
      </c>
      <c r="C72" s="72">
        <v>25.509</v>
      </c>
      <c r="D72" s="52">
        <v>64</v>
      </c>
      <c r="E72" s="52">
        <v>65</v>
      </c>
      <c r="F72" s="52">
        <v>65</v>
      </c>
      <c r="G72" s="4">
        <f t="shared" si="0"/>
        <v>2.5089184209494686</v>
      </c>
      <c r="H72" s="4">
        <f t="shared" si="1"/>
        <v>2.5481202712768041</v>
      </c>
      <c r="I72" s="4">
        <f t="shared" si="2"/>
        <v>2.5481202712768041</v>
      </c>
      <c r="J72" s="52"/>
      <c r="K72" s="52"/>
      <c r="L72" s="52"/>
      <c r="M72" s="5">
        <f t="shared" si="3"/>
        <v>6.1538461538461542</v>
      </c>
      <c r="N72" s="52">
        <v>4</v>
      </c>
      <c r="O72" s="52"/>
      <c r="P72" s="52">
        <v>0</v>
      </c>
      <c r="Q72" s="52">
        <v>4</v>
      </c>
      <c r="R72" s="52">
        <v>0</v>
      </c>
      <c r="S72" s="137"/>
      <c r="T72" s="142">
        <f t="shared" si="4"/>
        <v>2.5481202712768041</v>
      </c>
      <c r="U72" s="115">
        <f t="shared" si="5"/>
        <v>4</v>
      </c>
      <c r="V72" s="137" t="b">
        <f t="shared" si="6"/>
        <v>1</v>
      </c>
      <c r="W72" s="137" t="b">
        <f t="shared" si="7"/>
        <v>1</v>
      </c>
      <c r="X72" s="137" t="b">
        <f t="shared" si="8"/>
        <v>1</v>
      </c>
      <c r="Y72" s="137" t="b">
        <f t="shared" si="9"/>
        <v>1</v>
      </c>
    </row>
    <row r="73" spans="1:25" x14ac:dyDescent="0.25">
      <c r="A73" s="105" t="s">
        <v>303</v>
      </c>
      <c r="B73" s="6" t="s">
        <v>41</v>
      </c>
      <c r="C73" s="72">
        <v>33.109000000000002</v>
      </c>
      <c r="D73" s="52">
        <v>71</v>
      </c>
      <c r="E73" s="52">
        <v>71</v>
      </c>
      <c r="F73" s="52">
        <v>39</v>
      </c>
      <c r="G73" s="4">
        <f t="shared" si="0"/>
        <v>2.1444320275453803</v>
      </c>
      <c r="H73" s="4">
        <f t="shared" si="1"/>
        <v>2.1444320275453803</v>
      </c>
      <c r="I73" s="4">
        <f t="shared" si="2"/>
        <v>1.1779274517502794</v>
      </c>
      <c r="J73" s="52"/>
      <c r="K73" s="52"/>
      <c r="L73" s="52"/>
      <c r="M73" s="5">
        <f t="shared" si="3"/>
        <v>0</v>
      </c>
      <c r="N73" s="52">
        <v>0</v>
      </c>
      <c r="O73" s="52"/>
      <c r="P73" s="52"/>
      <c r="Q73" s="52"/>
      <c r="R73" s="52"/>
      <c r="S73" s="137"/>
      <c r="T73" s="142">
        <f t="shared" si="4"/>
        <v>1.1779274517502794</v>
      </c>
      <c r="U73" s="115">
        <f t="shared" si="5"/>
        <v>1</v>
      </c>
      <c r="V73" s="137" t="b">
        <f t="shared" si="6"/>
        <v>1</v>
      </c>
      <c r="W73" s="137" t="b">
        <f t="shared" si="7"/>
        <v>1</v>
      </c>
      <c r="X73" s="137" t="b">
        <f t="shared" si="8"/>
        <v>0</v>
      </c>
      <c r="Y73" s="137" t="b">
        <f t="shared" si="9"/>
        <v>1</v>
      </c>
    </row>
    <row r="74" spans="1:25" x14ac:dyDescent="0.25">
      <c r="A74" s="105" t="s">
        <v>301</v>
      </c>
      <c r="B74" s="6" t="s">
        <v>42</v>
      </c>
      <c r="C74" s="72">
        <v>15.064</v>
      </c>
      <c r="D74" s="52">
        <v>38</v>
      </c>
      <c r="E74" s="52">
        <v>1</v>
      </c>
      <c r="F74" s="52">
        <v>0</v>
      </c>
      <c r="G74" s="4">
        <f t="shared" si="0"/>
        <v>2.5225703664365375</v>
      </c>
      <c r="H74" s="4">
        <f t="shared" si="1"/>
        <v>6.6383430695698353E-2</v>
      </c>
      <c r="I74" s="4">
        <f t="shared" si="2"/>
        <v>0</v>
      </c>
      <c r="J74" s="52"/>
      <c r="K74" s="52"/>
      <c r="L74" s="52"/>
      <c r="M74" s="5">
        <v>0</v>
      </c>
      <c r="N74" s="52">
        <v>0</v>
      </c>
      <c r="O74" s="52"/>
      <c r="P74" s="52"/>
      <c r="Q74" s="52"/>
      <c r="R74" s="52"/>
      <c r="S74" s="137"/>
      <c r="T74" s="142">
        <f t="shared" si="4"/>
        <v>0</v>
      </c>
      <c r="U74" s="115">
        <f t="shared" si="5"/>
        <v>0</v>
      </c>
      <c r="V74" s="137" t="b">
        <f t="shared" si="6"/>
        <v>0</v>
      </c>
      <c r="W74" s="137" t="b">
        <f t="shared" ref="W74:W137" si="11">P74&lt;=N74*0.25</f>
        <v>1</v>
      </c>
      <c r="X74" s="137" t="b">
        <f t="shared" si="8"/>
        <v>0</v>
      </c>
      <c r="Y74" s="137" t="b">
        <f t="shared" si="9"/>
        <v>1</v>
      </c>
    </row>
    <row r="75" spans="1:25" ht="31.5" x14ac:dyDescent="0.25">
      <c r="A75" s="105" t="s">
        <v>302</v>
      </c>
      <c r="B75" s="6" t="s">
        <v>177</v>
      </c>
      <c r="C75" s="72">
        <v>24.088999999999999</v>
      </c>
      <c r="D75" s="52">
        <v>29</v>
      </c>
      <c r="E75" s="52">
        <v>76</v>
      </c>
      <c r="F75" s="52">
        <v>46</v>
      </c>
      <c r="G75" s="4">
        <f t="shared" ref="G75:G138" si="12">D75/C75</f>
        <v>1.2038689858441614</v>
      </c>
      <c r="H75" s="4">
        <f t="shared" ref="H75:H138" si="13">E75/C75</f>
        <v>3.1549669973846988</v>
      </c>
      <c r="I75" s="4">
        <f t="shared" ref="I75:I138" si="14">F75/C75</f>
        <v>1.9095852878907387</v>
      </c>
      <c r="J75" s="52"/>
      <c r="K75" s="52"/>
      <c r="L75" s="52"/>
      <c r="M75" s="5"/>
      <c r="N75" s="52"/>
      <c r="O75" s="52"/>
      <c r="P75" s="52"/>
      <c r="Q75" s="52"/>
      <c r="R75" s="52"/>
      <c r="S75" s="137"/>
      <c r="T75" s="142"/>
      <c r="U75" s="115"/>
      <c r="V75" s="137"/>
      <c r="W75" s="137"/>
      <c r="X75" s="137"/>
      <c r="Y75" s="137"/>
    </row>
    <row r="76" spans="1:25" x14ac:dyDescent="0.25">
      <c r="A76" s="105" t="s">
        <v>282</v>
      </c>
      <c r="B76" s="6" t="s">
        <v>178</v>
      </c>
      <c r="C76" s="72">
        <v>38.098999999999997</v>
      </c>
      <c r="D76" s="52">
        <v>67</v>
      </c>
      <c r="E76" s="52">
        <v>38</v>
      </c>
      <c r="F76" s="52">
        <v>61</v>
      </c>
      <c r="G76" s="4">
        <f t="shared" si="12"/>
        <v>1.7585763405863672</v>
      </c>
      <c r="H76" s="4">
        <f t="shared" si="13"/>
        <v>0.99740150660122318</v>
      </c>
      <c r="I76" s="4">
        <f t="shared" si="14"/>
        <v>1.6010918921756478</v>
      </c>
      <c r="J76" s="52"/>
      <c r="K76" s="52"/>
      <c r="L76" s="52"/>
      <c r="M76" s="5">
        <f t="shared" ref="M76:M138" si="15">N76/F76*100</f>
        <v>4.918032786885246</v>
      </c>
      <c r="N76" s="52">
        <v>3</v>
      </c>
      <c r="O76" s="52"/>
      <c r="P76" s="52">
        <v>0</v>
      </c>
      <c r="Q76" s="52">
        <v>3</v>
      </c>
      <c r="R76" s="52">
        <v>0</v>
      </c>
      <c r="S76" s="137"/>
      <c r="T76" s="142">
        <f t="shared" ref="T76:T138" si="16">F76/C76</f>
        <v>1.6010918921756478</v>
      </c>
      <c r="U76" s="115">
        <f t="shared" ref="U76:U138" si="17">INT(F76*IF(T76&lt;1,0.03,IF(T76&lt;2,0.05,IF(T76&lt;4,0.07,IF(T76&lt;6,0.08,IF(T76&lt;8,0.1,IF(T76&lt;10,0.12,IF(T76&lt;12,0.15,0.18))))))))</f>
        <v>3</v>
      </c>
      <c r="V76" s="137" t="b">
        <f t="shared" ref="V76:V138" si="18">IF(F76&lt;E76,N76&lt;U76,N76&lt;=U76)</f>
        <v>1</v>
      </c>
      <c r="W76" s="137" t="b">
        <f t="shared" si="11"/>
        <v>1</v>
      </c>
      <c r="X76" s="137" t="b">
        <f t="shared" ref="X76:X138" si="19">R76&lt;N76*0.2</f>
        <v>1</v>
      </c>
      <c r="Y76" s="137" t="b">
        <f t="shared" ref="Y76:Y138" si="20">N76=P76+Q76+R76</f>
        <v>1</v>
      </c>
    </row>
    <row r="77" spans="1:25" ht="31.5" x14ac:dyDescent="0.25">
      <c r="A77" s="105" t="s">
        <v>305</v>
      </c>
      <c r="B77" s="6" t="s">
        <v>38</v>
      </c>
      <c r="C77" s="72">
        <v>13.118</v>
      </c>
      <c r="D77" s="52">
        <v>30</v>
      </c>
      <c r="E77" s="52">
        <v>51</v>
      </c>
      <c r="F77" s="52">
        <v>52</v>
      </c>
      <c r="G77" s="4">
        <f t="shared" si="12"/>
        <v>2.2869339838389999</v>
      </c>
      <c r="H77" s="4">
        <f t="shared" si="13"/>
        <v>3.8877877725262997</v>
      </c>
      <c r="I77" s="4">
        <f t="shared" si="14"/>
        <v>3.9640189053209332</v>
      </c>
      <c r="J77" s="52"/>
      <c r="K77" s="52"/>
      <c r="L77" s="52"/>
      <c r="M77" s="5">
        <f t="shared" si="15"/>
        <v>5.7692307692307692</v>
      </c>
      <c r="N77" s="1">
        <v>3</v>
      </c>
      <c r="O77" s="1"/>
      <c r="P77" s="1">
        <v>0</v>
      </c>
      <c r="Q77" s="1">
        <v>3</v>
      </c>
      <c r="R77" s="1">
        <v>0</v>
      </c>
      <c r="S77" s="137"/>
      <c r="T77" s="142">
        <f t="shared" si="16"/>
        <v>3.9640189053209332</v>
      </c>
      <c r="U77" s="115">
        <f t="shared" si="17"/>
        <v>3</v>
      </c>
      <c r="V77" s="137" t="b">
        <f t="shared" si="18"/>
        <v>1</v>
      </c>
      <c r="W77" s="137" t="b">
        <f t="shared" si="11"/>
        <v>1</v>
      </c>
      <c r="X77" s="137" t="b">
        <f t="shared" si="19"/>
        <v>1</v>
      </c>
      <c r="Y77" s="137" t="b">
        <f t="shared" si="20"/>
        <v>1</v>
      </c>
    </row>
    <row r="78" spans="1:25" x14ac:dyDescent="0.25">
      <c r="A78" s="105" t="s">
        <v>311</v>
      </c>
      <c r="B78" s="6" t="s">
        <v>37</v>
      </c>
      <c r="C78" s="72">
        <v>28.091999999999999</v>
      </c>
      <c r="D78" s="52">
        <v>73</v>
      </c>
      <c r="E78" s="52">
        <v>56</v>
      </c>
      <c r="F78" s="52">
        <v>81</v>
      </c>
      <c r="G78" s="4">
        <f t="shared" si="12"/>
        <v>2.5986045849352131</v>
      </c>
      <c r="H78" s="4">
        <f t="shared" si="13"/>
        <v>1.9934500925530401</v>
      </c>
      <c r="I78" s="4">
        <f t="shared" si="14"/>
        <v>2.8833831695856471</v>
      </c>
      <c r="J78" s="52"/>
      <c r="K78" s="52"/>
      <c r="L78" s="52"/>
      <c r="M78" s="5">
        <f t="shared" si="15"/>
        <v>6.1728395061728394</v>
      </c>
      <c r="N78" s="1">
        <v>5</v>
      </c>
      <c r="O78" s="1"/>
      <c r="P78" s="1">
        <v>1</v>
      </c>
      <c r="Q78" s="1">
        <v>4</v>
      </c>
      <c r="R78" s="1">
        <v>0</v>
      </c>
      <c r="S78" s="137"/>
      <c r="T78" s="142">
        <f t="shared" si="16"/>
        <v>2.8833831695856471</v>
      </c>
      <c r="U78" s="115">
        <f t="shared" si="17"/>
        <v>5</v>
      </c>
      <c r="V78" s="137" t="b">
        <f t="shared" si="18"/>
        <v>1</v>
      </c>
      <c r="W78" s="137" t="b">
        <f t="shared" si="11"/>
        <v>1</v>
      </c>
      <c r="X78" s="115" t="b">
        <f t="shared" si="19"/>
        <v>1</v>
      </c>
      <c r="Y78" s="137" t="b">
        <f t="shared" si="20"/>
        <v>1</v>
      </c>
    </row>
    <row r="79" spans="1:25" ht="47.25" hidden="1" x14ac:dyDescent="0.25">
      <c r="A79" s="128"/>
      <c r="B79" s="19" t="s">
        <v>179</v>
      </c>
      <c r="C79" s="91">
        <f>C80</f>
        <v>8.4589999999999996</v>
      </c>
      <c r="D79" s="52"/>
      <c r="E79" s="52"/>
      <c r="F79" s="92">
        <f>F80</f>
        <v>2</v>
      </c>
      <c r="G79" s="4">
        <f t="shared" si="12"/>
        <v>0</v>
      </c>
      <c r="H79" s="4">
        <f t="shared" si="13"/>
        <v>0</v>
      </c>
      <c r="I79" s="143">
        <f t="shared" si="14"/>
        <v>0.23643456673365648</v>
      </c>
      <c r="J79" s="52"/>
      <c r="K79" s="52"/>
      <c r="L79" s="52"/>
      <c r="M79" s="5">
        <f t="shared" si="15"/>
        <v>0</v>
      </c>
      <c r="N79" s="52"/>
      <c r="O79" s="52"/>
      <c r="P79" s="52"/>
      <c r="Q79" s="52"/>
      <c r="R79" s="52"/>
      <c r="S79" s="137"/>
      <c r="T79" s="142">
        <f t="shared" si="16"/>
        <v>0.23643456673365648</v>
      </c>
      <c r="U79" s="115">
        <f t="shared" si="17"/>
        <v>0</v>
      </c>
      <c r="V79" s="137" t="b">
        <f t="shared" si="18"/>
        <v>1</v>
      </c>
      <c r="W79" s="137" t="b">
        <f t="shared" si="11"/>
        <v>1</v>
      </c>
      <c r="X79" s="137" t="b">
        <f t="shared" si="19"/>
        <v>0</v>
      </c>
      <c r="Y79" s="137" t="b">
        <f t="shared" si="20"/>
        <v>1</v>
      </c>
    </row>
    <row r="80" spans="1:25" x14ac:dyDescent="0.25">
      <c r="A80" s="105" t="s">
        <v>312</v>
      </c>
      <c r="B80" s="6" t="s">
        <v>154</v>
      </c>
      <c r="C80" s="72">
        <v>8.4589999999999996</v>
      </c>
      <c r="D80" s="52">
        <v>14</v>
      </c>
      <c r="E80" s="52">
        <v>2</v>
      </c>
      <c r="F80" s="52">
        <v>2</v>
      </c>
      <c r="G80" s="4">
        <f t="shared" si="12"/>
        <v>1.6550419671355954</v>
      </c>
      <c r="H80" s="4">
        <f t="shared" si="13"/>
        <v>0.23643456673365648</v>
      </c>
      <c r="I80" s="4">
        <f t="shared" si="14"/>
        <v>0.23643456673365648</v>
      </c>
      <c r="J80" s="52"/>
      <c r="K80" s="52"/>
      <c r="L80" s="52"/>
      <c r="M80" s="5"/>
      <c r="N80" s="52"/>
      <c r="O80" s="52"/>
      <c r="P80" s="52"/>
      <c r="Q80" s="52"/>
      <c r="R80" s="52"/>
      <c r="S80" s="137"/>
      <c r="T80" s="142"/>
      <c r="U80" s="115"/>
      <c r="V80" s="137"/>
      <c r="W80" s="137"/>
      <c r="X80" s="137"/>
      <c r="Y80" s="137"/>
    </row>
    <row r="81" spans="1:25" s="117" customFormat="1" x14ac:dyDescent="0.25">
      <c r="A81" s="71">
        <v>9</v>
      </c>
      <c r="B81" s="33" t="s">
        <v>44</v>
      </c>
      <c r="C81" s="97">
        <f>C82+C84</f>
        <v>182.91399999999999</v>
      </c>
      <c r="D81" s="47">
        <v>0</v>
      </c>
      <c r="E81" s="47">
        <v>0</v>
      </c>
      <c r="F81" s="47">
        <f>F82+F84</f>
        <v>0</v>
      </c>
      <c r="G81" s="130">
        <f t="shared" si="12"/>
        <v>0</v>
      </c>
      <c r="H81" s="130">
        <f t="shared" si="13"/>
        <v>0</v>
      </c>
      <c r="I81" s="130">
        <f t="shared" si="14"/>
        <v>0</v>
      </c>
      <c r="J81" s="47"/>
      <c r="K81" s="47"/>
      <c r="L81" s="47"/>
      <c r="M81" s="116"/>
      <c r="N81" s="47"/>
      <c r="O81" s="47"/>
      <c r="P81" s="47"/>
      <c r="Q81" s="47"/>
      <c r="R81" s="47"/>
      <c r="S81" s="119"/>
      <c r="T81" s="142"/>
      <c r="U81" s="115"/>
      <c r="V81" s="119"/>
      <c r="W81" s="119"/>
      <c r="X81" s="119"/>
      <c r="Y81" s="119"/>
    </row>
    <row r="82" spans="1:25" ht="47.25" hidden="1" x14ac:dyDescent="0.25">
      <c r="A82" s="105" t="s">
        <v>180</v>
      </c>
      <c r="B82" s="19" t="s">
        <v>181</v>
      </c>
      <c r="C82" s="91">
        <f>SUM(C83:C83)</f>
        <v>117.03700000000001</v>
      </c>
      <c r="D82" s="52"/>
      <c r="E82" s="52"/>
      <c r="F82" s="92">
        <f>F83</f>
        <v>0</v>
      </c>
      <c r="G82" s="4">
        <f t="shared" si="12"/>
        <v>0</v>
      </c>
      <c r="H82" s="4">
        <f t="shared" si="13"/>
        <v>0</v>
      </c>
      <c r="I82" s="143">
        <f t="shared" si="14"/>
        <v>0</v>
      </c>
      <c r="J82" s="52"/>
      <c r="K82" s="52"/>
      <c r="L82" s="52"/>
      <c r="M82" s="5" t="e">
        <f t="shared" si="15"/>
        <v>#DIV/0!</v>
      </c>
      <c r="N82" s="52"/>
      <c r="O82" s="52"/>
      <c r="P82" s="52"/>
      <c r="Q82" s="52"/>
      <c r="R82" s="52"/>
      <c r="S82" s="137"/>
      <c r="T82" s="142">
        <f t="shared" si="16"/>
        <v>0</v>
      </c>
      <c r="U82" s="115">
        <f t="shared" si="17"/>
        <v>0</v>
      </c>
      <c r="V82" s="137" t="b">
        <f t="shared" si="18"/>
        <v>1</v>
      </c>
      <c r="W82" s="137" t="b">
        <f t="shared" si="11"/>
        <v>1</v>
      </c>
      <c r="X82" s="137" t="b">
        <f t="shared" si="19"/>
        <v>0</v>
      </c>
      <c r="Y82" s="137" t="b">
        <f t="shared" si="20"/>
        <v>1</v>
      </c>
    </row>
    <row r="83" spans="1:25" x14ac:dyDescent="0.25">
      <c r="A83" s="105" t="s">
        <v>310</v>
      </c>
      <c r="B83" s="6" t="s">
        <v>46</v>
      </c>
      <c r="C83" s="72">
        <v>117.03700000000001</v>
      </c>
      <c r="D83" s="52">
        <v>0</v>
      </c>
      <c r="E83" s="52">
        <v>0</v>
      </c>
      <c r="F83" s="52">
        <v>0</v>
      </c>
      <c r="G83" s="4">
        <f t="shared" si="12"/>
        <v>0</v>
      </c>
      <c r="H83" s="4">
        <f t="shared" si="13"/>
        <v>0</v>
      </c>
      <c r="I83" s="4">
        <f t="shared" si="14"/>
        <v>0</v>
      </c>
      <c r="J83" s="52"/>
      <c r="K83" s="52"/>
      <c r="L83" s="52"/>
      <c r="M83" s="5">
        <v>0</v>
      </c>
      <c r="N83" s="52">
        <v>0</v>
      </c>
      <c r="O83" s="52"/>
      <c r="P83" s="52"/>
      <c r="Q83" s="52"/>
      <c r="R83" s="52"/>
      <c r="S83" s="137"/>
      <c r="T83" s="142">
        <f t="shared" si="16"/>
        <v>0</v>
      </c>
      <c r="U83" s="115">
        <f t="shared" si="17"/>
        <v>0</v>
      </c>
      <c r="V83" s="137" t="b">
        <f t="shared" si="18"/>
        <v>1</v>
      </c>
      <c r="W83" s="137" t="b">
        <f t="shared" si="11"/>
        <v>1</v>
      </c>
      <c r="X83" s="137" t="b">
        <f t="shared" si="19"/>
        <v>0</v>
      </c>
      <c r="Y83" s="137" t="b">
        <f t="shared" si="20"/>
        <v>1</v>
      </c>
    </row>
    <row r="84" spans="1:25" ht="47.25" hidden="1" x14ac:dyDescent="0.25">
      <c r="A84" s="105" t="s">
        <v>182</v>
      </c>
      <c r="B84" s="19" t="s">
        <v>183</v>
      </c>
      <c r="C84" s="91">
        <f>C85</f>
        <v>65.876999999999995</v>
      </c>
      <c r="D84" s="52"/>
      <c r="E84" s="52"/>
      <c r="F84" s="92">
        <f>F85</f>
        <v>0</v>
      </c>
      <c r="G84" s="4">
        <f t="shared" si="12"/>
        <v>0</v>
      </c>
      <c r="H84" s="4">
        <f t="shared" si="13"/>
        <v>0</v>
      </c>
      <c r="I84" s="143">
        <f t="shared" si="14"/>
        <v>0</v>
      </c>
      <c r="J84" s="52"/>
      <c r="K84" s="52"/>
      <c r="L84" s="52"/>
      <c r="M84" s="5" t="e">
        <f t="shared" si="15"/>
        <v>#DIV/0!</v>
      </c>
      <c r="N84" s="52"/>
      <c r="O84" s="52"/>
      <c r="P84" s="52"/>
      <c r="Q84" s="52"/>
      <c r="R84" s="52"/>
      <c r="S84" s="137"/>
      <c r="T84" s="142">
        <f t="shared" si="16"/>
        <v>0</v>
      </c>
      <c r="U84" s="115">
        <f t="shared" si="17"/>
        <v>0</v>
      </c>
      <c r="V84" s="137" t="b">
        <f t="shared" si="18"/>
        <v>1</v>
      </c>
      <c r="W84" s="137" t="b">
        <f t="shared" si="11"/>
        <v>1</v>
      </c>
      <c r="X84" s="137" t="b">
        <f t="shared" si="19"/>
        <v>0</v>
      </c>
      <c r="Y84" s="137" t="b">
        <f t="shared" si="20"/>
        <v>1</v>
      </c>
    </row>
    <row r="85" spans="1:25" x14ac:dyDescent="0.25">
      <c r="A85" s="105" t="s">
        <v>285</v>
      </c>
      <c r="B85" s="6" t="s">
        <v>45</v>
      </c>
      <c r="C85" s="72">
        <v>65.876999999999995</v>
      </c>
      <c r="D85" s="52">
        <v>0</v>
      </c>
      <c r="E85" s="52">
        <v>0</v>
      </c>
      <c r="F85" s="52">
        <v>0</v>
      </c>
      <c r="G85" s="4">
        <f t="shared" si="12"/>
        <v>0</v>
      </c>
      <c r="H85" s="4">
        <f t="shared" si="13"/>
        <v>0</v>
      </c>
      <c r="I85" s="4">
        <f t="shared" si="14"/>
        <v>0</v>
      </c>
      <c r="J85" s="52"/>
      <c r="K85" s="52"/>
      <c r="L85" s="52"/>
      <c r="M85" s="5">
        <v>0</v>
      </c>
      <c r="N85" s="52">
        <v>0</v>
      </c>
      <c r="O85" s="52"/>
      <c r="P85" s="52"/>
      <c r="Q85" s="52"/>
      <c r="R85" s="52"/>
      <c r="S85" s="137"/>
      <c r="T85" s="142">
        <f t="shared" si="16"/>
        <v>0</v>
      </c>
      <c r="U85" s="115">
        <f t="shared" si="17"/>
        <v>0</v>
      </c>
      <c r="V85" s="137" t="b">
        <f t="shared" si="18"/>
        <v>1</v>
      </c>
      <c r="W85" s="137" t="b">
        <f t="shared" si="11"/>
        <v>1</v>
      </c>
      <c r="X85" s="137" t="b">
        <f t="shared" si="19"/>
        <v>0</v>
      </c>
      <c r="Y85" s="137" t="b">
        <f t="shared" si="20"/>
        <v>1</v>
      </c>
    </row>
    <row r="86" spans="1:25" s="117" customFormat="1" x14ac:dyDescent="0.25">
      <c r="A86" s="71">
        <v>10</v>
      </c>
      <c r="B86" s="96" t="s">
        <v>47</v>
      </c>
      <c r="C86" s="97">
        <f>C87+C94</f>
        <v>566.05100000000004</v>
      </c>
      <c r="D86" s="47">
        <v>324</v>
      </c>
      <c r="E86" s="47">
        <v>845</v>
      </c>
      <c r="F86" s="47">
        <f>F87+F94</f>
        <v>778</v>
      </c>
      <c r="G86" s="130">
        <f t="shared" si="12"/>
        <v>0.57238658707430956</v>
      </c>
      <c r="H86" s="130">
        <f t="shared" si="13"/>
        <v>1.4927983520919492</v>
      </c>
      <c r="I86" s="130">
        <f t="shared" si="14"/>
        <v>1.3744344590858419</v>
      </c>
      <c r="J86" s="47"/>
      <c r="K86" s="47"/>
      <c r="L86" s="47"/>
      <c r="M86" s="116"/>
      <c r="N86" s="47"/>
      <c r="O86" s="47"/>
      <c r="P86" s="47"/>
      <c r="Q86" s="47"/>
      <c r="R86" s="47"/>
      <c r="S86" s="119"/>
      <c r="T86" s="142"/>
      <c r="U86" s="115"/>
      <c r="V86" s="119"/>
      <c r="W86" s="119"/>
      <c r="X86" s="119"/>
      <c r="Y86" s="119"/>
    </row>
    <row r="87" spans="1:25" ht="47.25" hidden="1" x14ac:dyDescent="0.25">
      <c r="A87" s="105" t="s">
        <v>184</v>
      </c>
      <c r="B87" s="19" t="s">
        <v>185</v>
      </c>
      <c r="C87" s="91">
        <f>C88+C89+C90+C91+C92+C93</f>
        <v>319.24100000000004</v>
      </c>
      <c r="D87" s="52"/>
      <c r="E87" s="52"/>
      <c r="F87" s="92">
        <f>F88+F89+F90+F91+F92+F93</f>
        <v>468</v>
      </c>
      <c r="G87" s="4">
        <f t="shared" si="12"/>
        <v>0</v>
      </c>
      <c r="H87" s="4">
        <f t="shared" si="13"/>
        <v>0</v>
      </c>
      <c r="I87" s="143">
        <f t="shared" si="14"/>
        <v>1.4659771144683795</v>
      </c>
      <c r="J87" s="52"/>
      <c r="K87" s="52"/>
      <c r="L87" s="52"/>
      <c r="M87" s="5">
        <f t="shared" si="15"/>
        <v>0</v>
      </c>
      <c r="N87" s="52"/>
      <c r="O87" s="52"/>
      <c r="P87" s="52"/>
      <c r="Q87" s="52"/>
      <c r="R87" s="52"/>
      <c r="S87" s="137"/>
      <c r="T87" s="142">
        <f t="shared" si="16"/>
        <v>1.4659771144683795</v>
      </c>
      <c r="U87" s="115">
        <f t="shared" si="17"/>
        <v>23</v>
      </c>
      <c r="V87" s="137" t="b">
        <f t="shared" si="18"/>
        <v>1</v>
      </c>
      <c r="W87" s="137" t="b">
        <f t="shared" si="11"/>
        <v>1</v>
      </c>
      <c r="X87" s="137" t="b">
        <f t="shared" si="19"/>
        <v>0</v>
      </c>
      <c r="Y87" s="137" t="b">
        <f t="shared" si="20"/>
        <v>1</v>
      </c>
    </row>
    <row r="88" spans="1:25" ht="31.5" x14ac:dyDescent="0.25">
      <c r="A88" s="105" t="s">
        <v>279</v>
      </c>
      <c r="B88" s="6" t="s">
        <v>157</v>
      </c>
      <c r="C88" s="72">
        <v>178.8</v>
      </c>
      <c r="D88" s="52">
        <v>43</v>
      </c>
      <c r="E88" s="52">
        <v>528</v>
      </c>
      <c r="F88" s="52">
        <v>366</v>
      </c>
      <c r="G88" s="4">
        <f t="shared" si="12"/>
        <v>0.24049217002237136</v>
      </c>
      <c r="H88" s="4">
        <f t="shared" si="13"/>
        <v>2.9530201342281877</v>
      </c>
      <c r="I88" s="4">
        <f t="shared" si="14"/>
        <v>2.0469798657718119</v>
      </c>
      <c r="J88" s="52"/>
      <c r="K88" s="52"/>
      <c r="L88" s="52"/>
      <c r="M88" s="5">
        <f t="shared" si="15"/>
        <v>0</v>
      </c>
      <c r="N88" s="52">
        <v>0</v>
      </c>
      <c r="O88" s="52"/>
      <c r="P88" s="52"/>
      <c r="Q88" s="52"/>
      <c r="R88" s="52"/>
      <c r="S88" s="137"/>
      <c r="T88" s="142">
        <f t="shared" si="16"/>
        <v>2.0469798657718119</v>
      </c>
      <c r="U88" s="115">
        <f t="shared" si="17"/>
        <v>25</v>
      </c>
      <c r="V88" s="137" t="b">
        <f t="shared" si="18"/>
        <v>1</v>
      </c>
      <c r="W88" s="137" t="b">
        <f t="shared" si="11"/>
        <v>1</v>
      </c>
      <c r="X88" s="137" t="b">
        <f t="shared" si="19"/>
        <v>0</v>
      </c>
      <c r="Y88" s="137" t="b">
        <f t="shared" si="20"/>
        <v>1</v>
      </c>
    </row>
    <row r="89" spans="1:25" x14ac:dyDescent="0.25">
      <c r="A89" s="105" t="s">
        <v>315</v>
      </c>
      <c r="B89" s="6" t="s">
        <v>51</v>
      </c>
      <c r="C89" s="72">
        <v>74.831000000000003</v>
      </c>
      <c r="D89" s="52">
        <v>11</v>
      </c>
      <c r="E89" s="52">
        <v>16</v>
      </c>
      <c r="F89" s="52">
        <v>1</v>
      </c>
      <c r="G89" s="4">
        <f t="shared" si="12"/>
        <v>0.14699790193903595</v>
      </c>
      <c r="H89" s="4">
        <f t="shared" si="13"/>
        <v>0.21381513009314321</v>
      </c>
      <c r="I89" s="4">
        <f t="shared" si="14"/>
        <v>1.336344563082145E-2</v>
      </c>
      <c r="J89" s="52"/>
      <c r="K89" s="52"/>
      <c r="L89" s="52"/>
      <c r="M89" s="5">
        <f t="shared" si="15"/>
        <v>0</v>
      </c>
      <c r="N89" s="52">
        <v>0</v>
      </c>
      <c r="O89" s="52"/>
      <c r="P89" s="52"/>
      <c r="Q89" s="52"/>
      <c r="R89" s="52"/>
      <c r="S89" s="137"/>
      <c r="T89" s="142">
        <f t="shared" si="16"/>
        <v>1.336344563082145E-2</v>
      </c>
      <c r="U89" s="115">
        <f t="shared" si="17"/>
        <v>0</v>
      </c>
      <c r="V89" s="137" t="b">
        <f t="shared" si="18"/>
        <v>0</v>
      </c>
      <c r="W89" s="137" t="b">
        <f t="shared" si="11"/>
        <v>1</v>
      </c>
      <c r="X89" s="137" t="b">
        <f t="shared" si="19"/>
        <v>0</v>
      </c>
      <c r="Y89" s="137" t="b">
        <f t="shared" si="20"/>
        <v>1</v>
      </c>
    </row>
    <row r="90" spans="1:25" x14ac:dyDescent="0.25">
      <c r="A90" s="105" t="s">
        <v>316</v>
      </c>
      <c r="B90" s="6" t="s">
        <v>186</v>
      </c>
      <c r="C90" s="72">
        <v>9.93</v>
      </c>
      <c r="D90" s="52">
        <v>0</v>
      </c>
      <c r="E90" s="52">
        <v>0</v>
      </c>
      <c r="F90" s="52">
        <v>0</v>
      </c>
      <c r="G90" s="4">
        <f t="shared" si="12"/>
        <v>0</v>
      </c>
      <c r="H90" s="4">
        <f t="shared" si="13"/>
        <v>0</v>
      </c>
      <c r="I90" s="4">
        <f t="shared" si="14"/>
        <v>0</v>
      </c>
      <c r="J90" s="52"/>
      <c r="K90" s="52"/>
      <c r="L90" s="52"/>
      <c r="M90" s="5">
        <v>0</v>
      </c>
      <c r="N90" s="52">
        <v>0</v>
      </c>
      <c r="O90" s="52"/>
      <c r="P90" s="52"/>
      <c r="Q90" s="52"/>
      <c r="R90" s="52"/>
      <c r="S90" s="137"/>
      <c r="T90" s="142">
        <f t="shared" si="16"/>
        <v>0</v>
      </c>
      <c r="U90" s="115">
        <f t="shared" si="17"/>
        <v>0</v>
      </c>
      <c r="V90" s="137" t="b">
        <f t="shared" si="18"/>
        <v>1</v>
      </c>
      <c r="W90" s="137" t="b">
        <f t="shared" si="11"/>
        <v>1</v>
      </c>
      <c r="X90" s="137" t="b">
        <f t="shared" si="19"/>
        <v>0</v>
      </c>
      <c r="Y90" s="137" t="b">
        <f t="shared" si="20"/>
        <v>1</v>
      </c>
    </row>
    <row r="91" spans="1:25" x14ac:dyDescent="0.25">
      <c r="A91" s="105" t="s">
        <v>318</v>
      </c>
      <c r="B91" s="6" t="s">
        <v>50</v>
      </c>
      <c r="C91" s="72">
        <v>12.73</v>
      </c>
      <c r="D91" s="52">
        <v>0</v>
      </c>
      <c r="E91" s="52">
        <v>0</v>
      </c>
      <c r="F91" s="52">
        <v>0</v>
      </c>
      <c r="G91" s="4">
        <f t="shared" si="12"/>
        <v>0</v>
      </c>
      <c r="H91" s="4">
        <f t="shared" si="13"/>
        <v>0</v>
      </c>
      <c r="I91" s="4">
        <f t="shared" si="14"/>
        <v>0</v>
      </c>
      <c r="J91" s="52"/>
      <c r="K91" s="52"/>
      <c r="L91" s="52"/>
      <c r="M91" s="5">
        <v>0</v>
      </c>
      <c r="N91" s="52">
        <v>0</v>
      </c>
      <c r="O91" s="52"/>
      <c r="P91" s="52"/>
      <c r="Q91" s="52"/>
      <c r="R91" s="52"/>
      <c r="S91" s="137"/>
      <c r="T91" s="142">
        <f t="shared" si="16"/>
        <v>0</v>
      </c>
      <c r="U91" s="115">
        <f t="shared" si="17"/>
        <v>0</v>
      </c>
      <c r="V91" s="137" t="b">
        <f t="shared" si="18"/>
        <v>1</v>
      </c>
      <c r="W91" s="137" t="b">
        <f t="shared" si="11"/>
        <v>1</v>
      </c>
      <c r="X91" s="137" t="b">
        <f t="shared" si="19"/>
        <v>0</v>
      </c>
      <c r="Y91" s="137" t="b">
        <f t="shared" si="20"/>
        <v>1</v>
      </c>
    </row>
    <row r="92" spans="1:25" ht="31.5" x14ac:dyDescent="0.25">
      <c r="A92" s="105" t="s">
        <v>317</v>
      </c>
      <c r="B92" s="6" t="s">
        <v>160</v>
      </c>
      <c r="C92" s="72">
        <v>21.080000000000002</v>
      </c>
      <c r="D92" s="52">
        <v>37</v>
      </c>
      <c r="E92" s="52">
        <v>10</v>
      </c>
      <c r="F92" s="52">
        <v>25</v>
      </c>
      <c r="G92" s="4">
        <f t="shared" si="12"/>
        <v>1.7552182163187855</v>
      </c>
      <c r="H92" s="4">
        <f t="shared" si="13"/>
        <v>0.47438330170777987</v>
      </c>
      <c r="I92" s="4">
        <f t="shared" si="14"/>
        <v>1.1859582542694496</v>
      </c>
      <c r="J92" s="52"/>
      <c r="K92" s="52"/>
      <c r="L92" s="52"/>
      <c r="M92" s="5"/>
      <c r="N92" s="52"/>
      <c r="O92" s="52"/>
      <c r="P92" s="52"/>
      <c r="Q92" s="52"/>
      <c r="R92" s="52"/>
      <c r="S92" s="137"/>
      <c r="T92" s="142"/>
      <c r="U92" s="115"/>
      <c r="V92" s="137"/>
      <c r="W92" s="137"/>
      <c r="X92" s="137"/>
      <c r="Y92" s="137"/>
    </row>
    <row r="93" spans="1:25" x14ac:dyDescent="0.25">
      <c r="A93" s="105" t="s">
        <v>319</v>
      </c>
      <c r="B93" s="6" t="s">
        <v>48</v>
      </c>
      <c r="C93" s="72">
        <v>21.87</v>
      </c>
      <c r="D93" s="52">
        <v>38</v>
      </c>
      <c r="E93" s="52">
        <v>39</v>
      </c>
      <c r="F93" s="52">
        <v>76</v>
      </c>
      <c r="G93" s="4">
        <f t="shared" si="12"/>
        <v>1.7375400091449473</v>
      </c>
      <c r="H93" s="4">
        <f t="shared" si="13"/>
        <v>1.7832647462277091</v>
      </c>
      <c r="I93" s="4">
        <f t="shared" si="14"/>
        <v>3.4750800182898947</v>
      </c>
      <c r="J93" s="52"/>
      <c r="K93" s="52"/>
      <c r="L93" s="52"/>
      <c r="M93" s="5">
        <f t="shared" si="15"/>
        <v>6.5789473684210522</v>
      </c>
      <c r="N93" s="1">
        <v>5</v>
      </c>
      <c r="O93" s="1"/>
      <c r="P93" s="1">
        <v>1</v>
      </c>
      <c r="Q93" s="1">
        <v>4</v>
      </c>
      <c r="R93" s="1">
        <v>0</v>
      </c>
      <c r="S93" s="137"/>
      <c r="T93" s="142">
        <f t="shared" si="16"/>
        <v>3.4750800182898947</v>
      </c>
      <c r="U93" s="115">
        <f t="shared" si="17"/>
        <v>5</v>
      </c>
      <c r="V93" s="137" t="b">
        <f t="shared" si="18"/>
        <v>1</v>
      </c>
      <c r="W93" s="137" t="b">
        <f t="shared" si="11"/>
        <v>1</v>
      </c>
      <c r="X93" s="137" t="b">
        <f t="shared" si="19"/>
        <v>1</v>
      </c>
      <c r="Y93" s="137" t="b">
        <f t="shared" si="20"/>
        <v>1</v>
      </c>
    </row>
    <row r="94" spans="1:25" ht="47.25" hidden="1" x14ac:dyDescent="0.25">
      <c r="A94" s="105" t="s">
        <v>187</v>
      </c>
      <c r="B94" s="19" t="s">
        <v>188</v>
      </c>
      <c r="C94" s="91">
        <f>C95+C96</f>
        <v>246.81</v>
      </c>
      <c r="D94" s="52"/>
      <c r="E94" s="52"/>
      <c r="F94" s="92">
        <f>F95+F96</f>
        <v>310</v>
      </c>
      <c r="G94" s="4">
        <f t="shared" si="12"/>
        <v>0</v>
      </c>
      <c r="H94" s="4">
        <f t="shared" si="13"/>
        <v>0</v>
      </c>
      <c r="I94" s="143">
        <f t="shared" si="14"/>
        <v>1.2560269032859284</v>
      </c>
      <c r="J94" s="52"/>
      <c r="K94" s="52"/>
      <c r="L94" s="52"/>
      <c r="M94" s="5">
        <f t="shared" si="15"/>
        <v>0</v>
      </c>
      <c r="N94" s="52"/>
      <c r="O94" s="52"/>
      <c r="P94" s="52"/>
      <c r="Q94" s="52"/>
      <c r="R94" s="52"/>
      <c r="S94" s="137"/>
      <c r="T94" s="142">
        <f t="shared" si="16"/>
        <v>1.2560269032859284</v>
      </c>
      <c r="U94" s="115">
        <f t="shared" si="17"/>
        <v>15</v>
      </c>
      <c r="V94" s="137" t="b">
        <f t="shared" si="18"/>
        <v>1</v>
      </c>
      <c r="W94" s="137" t="b">
        <f t="shared" si="11"/>
        <v>1</v>
      </c>
      <c r="X94" s="137" t="b">
        <f t="shared" si="19"/>
        <v>0</v>
      </c>
      <c r="Y94" s="137" t="b">
        <f t="shared" si="20"/>
        <v>1</v>
      </c>
    </row>
    <row r="95" spans="1:25" x14ac:dyDescent="0.25">
      <c r="A95" s="105" t="s">
        <v>320</v>
      </c>
      <c r="B95" s="6" t="s">
        <v>49</v>
      </c>
      <c r="C95" s="72">
        <v>235.095</v>
      </c>
      <c r="D95" s="52">
        <v>136</v>
      </c>
      <c r="E95" s="52">
        <v>162</v>
      </c>
      <c r="F95" s="52">
        <v>243</v>
      </c>
      <c r="G95" s="4">
        <f t="shared" si="12"/>
        <v>0.57848954677896169</v>
      </c>
      <c r="H95" s="4">
        <f t="shared" si="13"/>
        <v>0.68908313660435139</v>
      </c>
      <c r="I95" s="4">
        <f t="shared" si="14"/>
        <v>1.0336247049065272</v>
      </c>
      <c r="J95" s="52"/>
      <c r="K95" s="52"/>
      <c r="L95" s="52"/>
      <c r="M95" s="5">
        <f t="shared" si="15"/>
        <v>4.1152263374485596</v>
      </c>
      <c r="N95" s="52">
        <v>10</v>
      </c>
      <c r="O95" s="52"/>
      <c r="P95" s="52">
        <v>2</v>
      </c>
      <c r="Q95" s="52">
        <v>7</v>
      </c>
      <c r="R95" s="1">
        <v>1</v>
      </c>
      <c r="S95" s="137"/>
      <c r="T95" s="142">
        <f t="shared" si="16"/>
        <v>1.0336247049065272</v>
      </c>
      <c r="U95" s="115">
        <f t="shared" si="17"/>
        <v>12</v>
      </c>
      <c r="V95" s="137" t="b">
        <f t="shared" si="18"/>
        <v>1</v>
      </c>
      <c r="W95" s="137" t="b">
        <f t="shared" si="11"/>
        <v>1</v>
      </c>
      <c r="X95" s="137" t="b">
        <f t="shared" si="19"/>
        <v>1</v>
      </c>
      <c r="Y95" s="137" t="b">
        <f t="shared" si="20"/>
        <v>1</v>
      </c>
    </row>
    <row r="96" spans="1:25" x14ac:dyDescent="0.25">
      <c r="A96" s="105" t="s">
        <v>321</v>
      </c>
      <c r="B96" s="6" t="s">
        <v>407</v>
      </c>
      <c r="C96" s="72">
        <v>11.715</v>
      </c>
      <c r="D96" s="52">
        <v>59</v>
      </c>
      <c r="E96" s="52">
        <v>90</v>
      </c>
      <c r="F96" s="52">
        <v>67</v>
      </c>
      <c r="G96" s="4">
        <f t="shared" si="12"/>
        <v>5.0362782757148956</v>
      </c>
      <c r="H96" s="4">
        <f t="shared" si="13"/>
        <v>7.6824583866837388</v>
      </c>
      <c r="I96" s="4">
        <f t="shared" si="14"/>
        <v>5.7191634656423389</v>
      </c>
      <c r="J96" s="52"/>
      <c r="K96" s="52"/>
      <c r="L96" s="52"/>
      <c r="M96" s="5">
        <f t="shared" si="15"/>
        <v>5.9701492537313428</v>
      </c>
      <c r="N96" s="52">
        <v>4</v>
      </c>
      <c r="O96" s="52"/>
      <c r="P96" s="52">
        <v>1</v>
      </c>
      <c r="Q96" s="52">
        <v>3</v>
      </c>
      <c r="R96" s="52">
        <v>0</v>
      </c>
      <c r="S96" s="137"/>
      <c r="T96" s="142">
        <f t="shared" si="16"/>
        <v>5.7191634656423389</v>
      </c>
      <c r="U96" s="115">
        <f t="shared" si="17"/>
        <v>5</v>
      </c>
      <c r="V96" s="137" t="b">
        <f t="shared" si="18"/>
        <v>1</v>
      </c>
      <c r="W96" s="137" t="b">
        <f t="shared" si="11"/>
        <v>1</v>
      </c>
      <c r="X96" s="137" t="b">
        <f t="shared" si="19"/>
        <v>1</v>
      </c>
      <c r="Y96" s="137" t="b">
        <f t="shared" si="20"/>
        <v>1</v>
      </c>
    </row>
    <row r="97" spans="1:25" s="117" customFormat="1" x14ac:dyDescent="0.25">
      <c r="A97" s="71">
        <v>11</v>
      </c>
      <c r="B97" s="33" t="s">
        <v>52</v>
      </c>
      <c r="C97" s="97">
        <f>C98+C103</f>
        <v>320.30110000000002</v>
      </c>
      <c r="D97" s="47">
        <v>0</v>
      </c>
      <c r="E97" s="47">
        <v>0</v>
      </c>
      <c r="F97" s="47">
        <f>F98+F103</f>
        <v>0</v>
      </c>
      <c r="G97" s="130">
        <f t="shared" si="12"/>
        <v>0</v>
      </c>
      <c r="H97" s="130">
        <f t="shared" si="13"/>
        <v>0</v>
      </c>
      <c r="I97" s="130">
        <f t="shared" si="14"/>
        <v>0</v>
      </c>
      <c r="J97" s="47"/>
      <c r="K97" s="47"/>
      <c r="L97" s="47"/>
      <c r="M97" s="116"/>
      <c r="N97" s="47"/>
      <c r="O97" s="47"/>
      <c r="P97" s="47"/>
      <c r="Q97" s="47"/>
      <c r="R97" s="47"/>
      <c r="S97" s="119"/>
      <c r="T97" s="142"/>
      <c r="U97" s="115"/>
      <c r="V97" s="119"/>
      <c r="W97" s="119"/>
      <c r="X97" s="119"/>
      <c r="Y97" s="119"/>
    </row>
    <row r="98" spans="1:25" ht="47.25" hidden="1" x14ac:dyDescent="0.25">
      <c r="A98" s="105" t="s">
        <v>190</v>
      </c>
      <c r="B98" s="19" t="s">
        <v>191</v>
      </c>
      <c r="C98" s="91">
        <f>C99+C100+C101+C102</f>
        <v>278.21210000000002</v>
      </c>
      <c r="D98" s="52"/>
      <c r="E98" s="52"/>
      <c r="F98" s="92">
        <f>F99+F100+F101</f>
        <v>0</v>
      </c>
      <c r="G98" s="4">
        <f t="shared" si="12"/>
        <v>0</v>
      </c>
      <c r="H98" s="4">
        <f t="shared" si="13"/>
        <v>0</v>
      </c>
      <c r="I98" s="143">
        <f t="shared" si="14"/>
        <v>0</v>
      </c>
      <c r="J98" s="52"/>
      <c r="K98" s="52"/>
      <c r="L98" s="52"/>
      <c r="M98" s="5" t="e">
        <f t="shared" si="15"/>
        <v>#DIV/0!</v>
      </c>
      <c r="N98" s="52"/>
      <c r="O98" s="52"/>
      <c r="P98" s="52"/>
      <c r="Q98" s="52"/>
      <c r="R98" s="52"/>
      <c r="S98" s="137"/>
      <c r="T98" s="142">
        <f t="shared" si="16"/>
        <v>0</v>
      </c>
      <c r="U98" s="115">
        <f t="shared" si="17"/>
        <v>0</v>
      </c>
      <c r="V98" s="137" t="b">
        <f t="shared" si="18"/>
        <v>1</v>
      </c>
      <c r="W98" s="137" t="b">
        <f t="shared" si="11"/>
        <v>1</v>
      </c>
      <c r="X98" s="137" t="b">
        <f t="shared" si="19"/>
        <v>0</v>
      </c>
      <c r="Y98" s="137" t="b">
        <f t="shared" si="20"/>
        <v>1</v>
      </c>
    </row>
    <row r="99" spans="1:25" x14ac:dyDescent="0.25">
      <c r="A99" s="105" t="s">
        <v>322</v>
      </c>
      <c r="B99" s="6" t="s">
        <v>192</v>
      </c>
      <c r="C99" s="72">
        <v>30.4</v>
      </c>
      <c r="D99" s="52">
        <v>0</v>
      </c>
      <c r="E99" s="52">
        <v>0</v>
      </c>
      <c r="F99" s="52">
        <v>0</v>
      </c>
      <c r="G99" s="4">
        <f t="shared" si="12"/>
        <v>0</v>
      </c>
      <c r="H99" s="4">
        <f t="shared" si="13"/>
        <v>0</v>
      </c>
      <c r="I99" s="4">
        <f t="shared" si="14"/>
        <v>0</v>
      </c>
      <c r="J99" s="52"/>
      <c r="K99" s="52"/>
      <c r="L99" s="52"/>
      <c r="M99" s="5">
        <v>0</v>
      </c>
      <c r="N99" s="52"/>
      <c r="O99" s="52"/>
      <c r="P99" s="52"/>
      <c r="Q99" s="52"/>
      <c r="R99" s="52"/>
      <c r="S99" s="137"/>
      <c r="T99" s="142">
        <f t="shared" si="16"/>
        <v>0</v>
      </c>
      <c r="U99" s="115">
        <f t="shared" si="17"/>
        <v>0</v>
      </c>
      <c r="V99" s="137" t="b">
        <f t="shared" si="18"/>
        <v>1</v>
      </c>
      <c r="W99" s="137" t="b">
        <f t="shared" si="11"/>
        <v>1</v>
      </c>
      <c r="X99" s="137" t="b">
        <f t="shared" si="19"/>
        <v>0</v>
      </c>
      <c r="Y99" s="137" t="b">
        <f t="shared" si="20"/>
        <v>1</v>
      </c>
    </row>
    <row r="100" spans="1:25" x14ac:dyDescent="0.25">
      <c r="A100" s="105" t="s">
        <v>280</v>
      </c>
      <c r="B100" s="6" t="s">
        <v>55</v>
      </c>
      <c r="C100" s="72">
        <v>187.5291</v>
      </c>
      <c r="D100" s="52">
        <v>0</v>
      </c>
      <c r="E100" s="52">
        <v>0</v>
      </c>
      <c r="F100" s="52">
        <v>0</v>
      </c>
      <c r="G100" s="4">
        <f t="shared" si="12"/>
        <v>0</v>
      </c>
      <c r="H100" s="4">
        <f t="shared" si="13"/>
        <v>0</v>
      </c>
      <c r="I100" s="4">
        <f t="shared" si="14"/>
        <v>0</v>
      </c>
      <c r="J100" s="52"/>
      <c r="K100" s="52"/>
      <c r="L100" s="52"/>
      <c r="M100" s="5">
        <v>0</v>
      </c>
      <c r="N100" s="52">
        <v>0</v>
      </c>
      <c r="O100" s="52"/>
      <c r="P100" s="52"/>
      <c r="Q100" s="52"/>
      <c r="R100" s="52"/>
      <c r="S100" s="137"/>
      <c r="T100" s="142">
        <f t="shared" si="16"/>
        <v>0</v>
      </c>
      <c r="U100" s="115">
        <f t="shared" si="17"/>
        <v>0</v>
      </c>
      <c r="V100" s="137" t="b">
        <f t="shared" si="18"/>
        <v>1</v>
      </c>
      <c r="W100" s="137" t="b">
        <f t="shared" si="11"/>
        <v>1</v>
      </c>
      <c r="X100" s="137" t="b">
        <f t="shared" si="19"/>
        <v>0</v>
      </c>
      <c r="Y100" s="137" t="b">
        <f t="shared" si="20"/>
        <v>1</v>
      </c>
    </row>
    <row r="101" spans="1:25" x14ac:dyDescent="0.25">
      <c r="A101" s="105" t="s">
        <v>324</v>
      </c>
      <c r="B101" s="6" t="s">
        <v>53</v>
      </c>
      <c r="C101" s="72">
        <v>17.209</v>
      </c>
      <c r="D101" s="52">
        <v>0</v>
      </c>
      <c r="E101" s="52">
        <v>0</v>
      </c>
      <c r="F101" s="52">
        <v>0</v>
      </c>
      <c r="G101" s="4">
        <f t="shared" si="12"/>
        <v>0</v>
      </c>
      <c r="H101" s="4">
        <f t="shared" si="13"/>
        <v>0</v>
      </c>
      <c r="I101" s="4">
        <f t="shared" si="14"/>
        <v>0</v>
      </c>
      <c r="J101" s="52"/>
      <c r="K101" s="52"/>
      <c r="L101" s="52"/>
      <c r="M101" s="5">
        <v>0</v>
      </c>
      <c r="N101" s="52">
        <v>0</v>
      </c>
      <c r="O101" s="52"/>
      <c r="P101" s="52"/>
      <c r="Q101" s="52"/>
      <c r="R101" s="52"/>
      <c r="S101" s="137"/>
      <c r="T101" s="142">
        <f t="shared" si="16"/>
        <v>0</v>
      </c>
      <c r="U101" s="115">
        <f t="shared" si="17"/>
        <v>0</v>
      </c>
      <c r="V101" s="137" t="b">
        <f t="shared" si="18"/>
        <v>1</v>
      </c>
      <c r="W101" s="137" t="b">
        <f t="shared" si="11"/>
        <v>1</v>
      </c>
      <c r="X101" s="137" t="b">
        <f t="shared" si="19"/>
        <v>0</v>
      </c>
      <c r="Y101" s="137" t="b">
        <f t="shared" si="20"/>
        <v>1</v>
      </c>
    </row>
    <row r="102" spans="1:25" x14ac:dyDescent="0.25">
      <c r="A102" s="105" t="s">
        <v>325</v>
      </c>
      <c r="B102" s="6" t="s">
        <v>411</v>
      </c>
      <c r="C102" s="72">
        <v>43.073999999999998</v>
      </c>
      <c r="D102" s="52">
        <v>0</v>
      </c>
      <c r="E102" s="52">
        <v>0</v>
      </c>
      <c r="F102" s="52">
        <v>0</v>
      </c>
      <c r="G102" s="4">
        <f t="shared" si="12"/>
        <v>0</v>
      </c>
      <c r="H102" s="4">
        <f t="shared" si="13"/>
        <v>0</v>
      </c>
      <c r="I102" s="4">
        <f t="shared" si="14"/>
        <v>0</v>
      </c>
      <c r="J102" s="52"/>
      <c r="K102" s="52"/>
      <c r="L102" s="52"/>
      <c r="M102" s="5">
        <v>0</v>
      </c>
      <c r="N102" s="52">
        <v>0</v>
      </c>
      <c r="O102" s="52"/>
      <c r="P102" s="52"/>
      <c r="Q102" s="52"/>
      <c r="R102" s="52"/>
      <c r="S102" s="137"/>
      <c r="T102" s="142">
        <f t="shared" si="16"/>
        <v>0</v>
      </c>
      <c r="U102" s="115">
        <f t="shared" si="17"/>
        <v>0</v>
      </c>
      <c r="V102" s="137" t="b">
        <f t="shared" si="18"/>
        <v>1</v>
      </c>
      <c r="W102" s="137" t="b">
        <f t="shared" si="11"/>
        <v>1</v>
      </c>
      <c r="X102" s="137" t="b">
        <f t="shared" si="19"/>
        <v>0</v>
      </c>
      <c r="Y102" s="137" t="b">
        <f t="shared" si="20"/>
        <v>1</v>
      </c>
    </row>
    <row r="103" spans="1:25" ht="47.25" hidden="1" x14ac:dyDescent="0.25">
      <c r="A103" s="105" t="s">
        <v>194</v>
      </c>
      <c r="B103" s="19" t="s">
        <v>195</v>
      </c>
      <c r="C103" s="91">
        <f>SUM(C104:C105)</f>
        <v>42.088999999999999</v>
      </c>
      <c r="D103" s="92">
        <f>D104+D105</f>
        <v>0</v>
      </c>
      <c r="E103" s="92">
        <f>E104+E105</f>
        <v>0</v>
      </c>
      <c r="F103" s="92">
        <f>F104+F105</f>
        <v>0</v>
      </c>
      <c r="G103" s="4">
        <f t="shared" si="12"/>
        <v>0</v>
      </c>
      <c r="H103" s="4">
        <f t="shared" si="13"/>
        <v>0</v>
      </c>
      <c r="I103" s="143">
        <f t="shared" si="14"/>
        <v>0</v>
      </c>
      <c r="J103" s="52"/>
      <c r="K103" s="52"/>
      <c r="L103" s="52"/>
      <c r="M103" s="5" t="e">
        <f t="shared" si="15"/>
        <v>#DIV/0!</v>
      </c>
      <c r="N103" s="52"/>
      <c r="O103" s="52"/>
      <c r="P103" s="52"/>
      <c r="Q103" s="52"/>
      <c r="R103" s="52"/>
      <c r="S103" s="137"/>
      <c r="T103" s="142">
        <f t="shared" si="16"/>
        <v>0</v>
      </c>
      <c r="U103" s="115">
        <f t="shared" si="17"/>
        <v>0</v>
      </c>
      <c r="V103" s="137" t="b">
        <f t="shared" si="18"/>
        <v>1</v>
      </c>
      <c r="W103" s="137" t="b">
        <f t="shared" si="11"/>
        <v>1</v>
      </c>
      <c r="X103" s="137" t="b">
        <f t="shared" si="19"/>
        <v>0</v>
      </c>
      <c r="Y103" s="137" t="b">
        <f t="shared" si="20"/>
        <v>1</v>
      </c>
    </row>
    <row r="104" spans="1:25" x14ac:dyDescent="0.25">
      <c r="A104" s="105" t="s">
        <v>326</v>
      </c>
      <c r="B104" s="6" t="s">
        <v>196</v>
      </c>
      <c r="C104" s="72">
        <v>31.93</v>
      </c>
      <c r="D104" s="52">
        <v>0</v>
      </c>
      <c r="E104" s="52">
        <v>0</v>
      </c>
      <c r="F104" s="52">
        <v>0</v>
      </c>
      <c r="G104" s="4">
        <f t="shared" si="12"/>
        <v>0</v>
      </c>
      <c r="H104" s="4">
        <f t="shared" si="13"/>
        <v>0</v>
      </c>
      <c r="I104" s="4">
        <f t="shared" si="14"/>
        <v>0</v>
      </c>
      <c r="J104" s="52"/>
      <c r="K104" s="52"/>
      <c r="L104" s="52"/>
      <c r="M104" s="5">
        <v>0</v>
      </c>
      <c r="N104" s="52">
        <v>0</v>
      </c>
      <c r="O104" s="52"/>
      <c r="P104" s="52"/>
      <c r="Q104" s="52"/>
      <c r="R104" s="52"/>
      <c r="S104" s="137"/>
      <c r="T104" s="142">
        <f t="shared" si="16"/>
        <v>0</v>
      </c>
      <c r="U104" s="115">
        <f t="shared" si="17"/>
        <v>0</v>
      </c>
      <c r="V104" s="137" t="b">
        <f t="shared" si="18"/>
        <v>1</v>
      </c>
      <c r="W104" s="137" t="b">
        <f t="shared" si="11"/>
        <v>1</v>
      </c>
      <c r="X104" s="137" t="b">
        <f t="shared" si="19"/>
        <v>0</v>
      </c>
      <c r="Y104" s="137" t="b">
        <f t="shared" si="20"/>
        <v>1</v>
      </c>
    </row>
    <row r="105" spans="1:25" x14ac:dyDescent="0.25">
      <c r="A105" s="105" t="s">
        <v>323</v>
      </c>
      <c r="B105" s="6" t="s">
        <v>54</v>
      </c>
      <c r="C105" s="72">
        <v>10.159000000000001</v>
      </c>
      <c r="D105" s="52">
        <v>0</v>
      </c>
      <c r="E105" s="52">
        <v>0</v>
      </c>
      <c r="F105" s="52">
        <v>0</v>
      </c>
      <c r="G105" s="4">
        <f t="shared" si="12"/>
        <v>0</v>
      </c>
      <c r="H105" s="4">
        <f t="shared" si="13"/>
        <v>0</v>
      </c>
      <c r="I105" s="4">
        <f t="shared" si="14"/>
        <v>0</v>
      </c>
      <c r="J105" s="52"/>
      <c r="K105" s="52"/>
      <c r="L105" s="52"/>
      <c r="M105" s="5">
        <v>0</v>
      </c>
      <c r="N105" s="52">
        <v>0</v>
      </c>
      <c r="O105" s="52"/>
      <c r="P105" s="52"/>
      <c r="Q105" s="52"/>
      <c r="R105" s="52"/>
      <c r="S105" s="137"/>
      <c r="T105" s="142">
        <f t="shared" si="16"/>
        <v>0</v>
      </c>
      <c r="U105" s="115">
        <f t="shared" si="17"/>
        <v>0</v>
      </c>
      <c r="V105" s="137" t="b">
        <f t="shared" si="18"/>
        <v>1</v>
      </c>
      <c r="W105" s="137" t="b">
        <f t="shared" si="11"/>
        <v>1</v>
      </c>
      <c r="X105" s="137" t="b">
        <f t="shared" si="19"/>
        <v>0</v>
      </c>
      <c r="Y105" s="137" t="b">
        <f t="shared" si="20"/>
        <v>1</v>
      </c>
    </row>
    <row r="106" spans="1:25" s="117" customFormat="1" x14ac:dyDescent="0.25">
      <c r="A106" s="71">
        <v>12</v>
      </c>
      <c r="B106" s="33" t="s">
        <v>56</v>
      </c>
      <c r="C106" s="97">
        <f>C107</f>
        <v>160.155</v>
      </c>
      <c r="D106" s="47">
        <v>0</v>
      </c>
      <c r="E106" s="47">
        <v>0</v>
      </c>
      <c r="F106" s="47">
        <f>F107</f>
        <v>0</v>
      </c>
      <c r="G106" s="130">
        <f t="shared" si="12"/>
        <v>0</v>
      </c>
      <c r="H106" s="130">
        <f t="shared" si="13"/>
        <v>0</v>
      </c>
      <c r="I106" s="130">
        <f t="shared" si="14"/>
        <v>0</v>
      </c>
      <c r="J106" s="47"/>
      <c r="K106" s="47"/>
      <c r="L106" s="47"/>
      <c r="M106" s="116"/>
      <c r="N106" s="47"/>
      <c r="O106" s="47"/>
      <c r="P106" s="47"/>
      <c r="Q106" s="47"/>
      <c r="R106" s="47"/>
      <c r="S106" s="119"/>
      <c r="T106" s="142"/>
      <c r="U106" s="115"/>
      <c r="V106" s="119"/>
      <c r="W106" s="119"/>
      <c r="X106" s="119"/>
      <c r="Y106" s="119"/>
    </row>
    <row r="107" spans="1:25" ht="47.25" hidden="1" x14ac:dyDescent="0.25">
      <c r="A107" s="105"/>
      <c r="B107" s="19" t="s">
        <v>197</v>
      </c>
      <c r="C107" s="91">
        <f>C108+C109</f>
        <v>160.155</v>
      </c>
      <c r="D107" s="52"/>
      <c r="E107" s="52"/>
      <c r="F107" s="92">
        <f>F108+F109</f>
        <v>0</v>
      </c>
      <c r="G107" s="4">
        <f t="shared" si="12"/>
        <v>0</v>
      </c>
      <c r="H107" s="4">
        <f t="shared" si="13"/>
        <v>0</v>
      </c>
      <c r="I107" s="143">
        <f t="shared" si="14"/>
        <v>0</v>
      </c>
      <c r="J107" s="52"/>
      <c r="K107" s="52"/>
      <c r="L107" s="52"/>
      <c r="M107" s="5" t="e">
        <f t="shared" si="15"/>
        <v>#DIV/0!</v>
      </c>
      <c r="N107" s="52"/>
      <c r="O107" s="52"/>
      <c r="P107" s="52"/>
      <c r="Q107" s="52"/>
      <c r="R107" s="52"/>
      <c r="S107" s="137"/>
      <c r="T107" s="142">
        <f t="shared" si="16"/>
        <v>0</v>
      </c>
      <c r="U107" s="115">
        <f t="shared" si="17"/>
        <v>0</v>
      </c>
      <c r="V107" s="137" t="b">
        <f t="shared" si="18"/>
        <v>1</v>
      </c>
      <c r="W107" s="137" t="b">
        <f t="shared" si="11"/>
        <v>1</v>
      </c>
      <c r="X107" s="137" t="b">
        <f t="shared" si="19"/>
        <v>0</v>
      </c>
      <c r="Y107" s="137" t="b">
        <f t="shared" si="20"/>
        <v>1</v>
      </c>
    </row>
    <row r="108" spans="1:25" x14ac:dyDescent="0.25">
      <c r="A108" s="105" t="s">
        <v>327</v>
      </c>
      <c r="B108" s="6" t="s">
        <v>58</v>
      </c>
      <c r="C108" s="72">
        <v>34.854999999999997</v>
      </c>
      <c r="D108" s="1">
        <v>0</v>
      </c>
      <c r="E108" s="1">
        <v>0</v>
      </c>
      <c r="F108" s="1">
        <v>0</v>
      </c>
      <c r="G108" s="4">
        <f t="shared" si="12"/>
        <v>0</v>
      </c>
      <c r="H108" s="4">
        <f t="shared" si="13"/>
        <v>0</v>
      </c>
      <c r="I108" s="3">
        <f t="shared" si="14"/>
        <v>0</v>
      </c>
      <c r="J108" s="52"/>
      <c r="K108" s="52"/>
      <c r="L108" s="52"/>
      <c r="M108" s="5">
        <v>0</v>
      </c>
      <c r="N108" s="52">
        <v>0</v>
      </c>
      <c r="O108" s="52"/>
      <c r="P108" s="52"/>
      <c r="Q108" s="52"/>
      <c r="R108" s="52"/>
      <c r="S108" s="137"/>
      <c r="T108" s="142">
        <f t="shared" si="16"/>
        <v>0</v>
      </c>
      <c r="U108" s="115">
        <f t="shared" si="17"/>
        <v>0</v>
      </c>
      <c r="V108" s="137" t="b">
        <f t="shared" si="18"/>
        <v>1</v>
      </c>
      <c r="W108" s="137" t="b">
        <f t="shared" si="11"/>
        <v>1</v>
      </c>
      <c r="X108" s="137" t="b">
        <f t="shared" si="19"/>
        <v>0</v>
      </c>
      <c r="Y108" s="137" t="b">
        <f t="shared" si="20"/>
        <v>1</v>
      </c>
    </row>
    <row r="109" spans="1:25" x14ac:dyDescent="0.25">
      <c r="A109" s="105" t="s">
        <v>328</v>
      </c>
      <c r="B109" s="6" t="s">
        <v>57</v>
      </c>
      <c r="C109" s="72">
        <v>125.3</v>
      </c>
      <c r="D109" s="1">
        <v>0</v>
      </c>
      <c r="E109" s="1">
        <v>0</v>
      </c>
      <c r="F109" s="1">
        <v>0</v>
      </c>
      <c r="G109" s="4">
        <f t="shared" si="12"/>
        <v>0</v>
      </c>
      <c r="H109" s="4">
        <f t="shared" si="13"/>
        <v>0</v>
      </c>
      <c r="I109" s="3">
        <f t="shared" si="14"/>
        <v>0</v>
      </c>
      <c r="J109" s="52"/>
      <c r="K109" s="52"/>
      <c r="L109" s="52"/>
      <c r="M109" s="5">
        <v>0</v>
      </c>
      <c r="N109" s="52">
        <v>0</v>
      </c>
      <c r="O109" s="52"/>
      <c r="P109" s="52"/>
      <c r="Q109" s="52"/>
      <c r="R109" s="52"/>
      <c r="S109" s="137"/>
      <c r="T109" s="142">
        <f t="shared" si="16"/>
        <v>0</v>
      </c>
      <c r="U109" s="115">
        <f t="shared" si="17"/>
        <v>0</v>
      </c>
      <c r="V109" s="137" t="b">
        <f t="shared" si="18"/>
        <v>1</v>
      </c>
      <c r="W109" s="137" t="b">
        <f t="shared" si="11"/>
        <v>1</v>
      </c>
      <c r="X109" s="137" t="b">
        <f t="shared" si="19"/>
        <v>0</v>
      </c>
      <c r="Y109" s="137" t="b">
        <f t="shared" si="20"/>
        <v>1</v>
      </c>
    </row>
    <row r="110" spans="1:25" s="117" customFormat="1" x14ac:dyDescent="0.25">
      <c r="A110" s="71">
        <v>13</v>
      </c>
      <c r="B110" s="33" t="s">
        <v>59</v>
      </c>
      <c r="C110" s="97">
        <f>C111</f>
        <v>242.233</v>
      </c>
      <c r="D110" s="47">
        <v>0</v>
      </c>
      <c r="E110" s="47">
        <v>0</v>
      </c>
      <c r="F110" s="47">
        <f>F111</f>
        <v>0</v>
      </c>
      <c r="G110" s="130">
        <f t="shared" si="12"/>
        <v>0</v>
      </c>
      <c r="H110" s="130">
        <f t="shared" si="13"/>
        <v>0</v>
      </c>
      <c r="I110" s="130">
        <f t="shared" si="14"/>
        <v>0</v>
      </c>
      <c r="J110" s="47"/>
      <c r="K110" s="47"/>
      <c r="L110" s="47"/>
      <c r="M110" s="116"/>
      <c r="N110" s="47"/>
      <c r="O110" s="47"/>
      <c r="P110" s="47"/>
      <c r="Q110" s="47"/>
      <c r="R110" s="47"/>
      <c r="S110" s="119"/>
      <c r="T110" s="142"/>
      <c r="U110" s="115"/>
      <c r="V110" s="119"/>
      <c r="W110" s="119"/>
      <c r="X110" s="119"/>
      <c r="Y110" s="119"/>
    </row>
    <row r="111" spans="1:25" ht="47.25" hidden="1" x14ac:dyDescent="0.25">
      <c r="A111" s="105" t="s">
        <v>198</v>
      </c>
      <c r="B111" s="19" t="s">
        <v>199</v>
      </c>
      <c r="C111" s="91">
        <f>C112+C113</f>
        <v>242.233</v>
      </c>
      <c r="D111" s="52"/>
      <c r="E111" s="52"/>
      <c r="F111" s="92">
        <f>F112+F113</f>
        <v>0</v>
      </c>
      <c r="G111" s="4">
        <f t="shared" si="12"/>
        <v>0</v>
      </c>
      <c r="H111" s="4">
        <f t="shared" si="13"/>
        <v>0</v>
      </c>
      <c r="I111" s="143">
        <f t="shared" si="14"/>
        <v>0</v>
      </c>
      <c r="J111" s="52"/>
      <c r="K111" s="52"/>
      <c r="L111" s="52"/>
      <c r="M111" s="5" t="e">
        <f t="shared" si="15"/>
        <v>#DIV/0!</v>
      </c>
      <c r="N111" s="52"/>
      <c r="O111" s="52"/>
      <c r="P111" s="52"/>
      <c r="Q111" s="52"/>
      <c r="R111" s="52"/>
      <c r="S111" s="137"/>
      <c r="T111" s="142">
        <f t="shared" si="16"/>
        <v>0</v>
      </c>
      <c r="U111" s="115">
        <f t="shared" si="17"/>
        <v>0</v>
      </c>
      <c r="V111" s="137" t="b">
        <f t="shared" si="18"/>
        <v>1</v>
      </c>
      <c r="W111" s="137" t="b">
        <f t="shared" si="11"/>
        <v>1</v>
      </c>
      <c r="X111" s="137" t="b">
        <f t="shared" si="19"/>
        <v>0</v>
      </c>
      <c r="Y111" s="137" t="b">
        <f t="shared" si="20"/>
        <v>1</v>
      </c>
    </row>
    <row r="112" spans="1:25" x14ac:dyDescent="0.25">
      <c r="A112" s="105" t="s">
        <v>329</v>
      </c>
      <c r="B112" s="6" t="s">
        <v>61</v>
      </c>
      <c r="C112" s="72">
        <v>98.911000000000001</v>
      </c>
      <c r="D112" s="52">
        <v>0</v>
      </c>
      <c r="E112" s="52">
        <v>0</v>
      </c>
      <c r="F112" s="52">
        <v>0</v>
      </c>
      <c r="G112" s="4">
        <f t="shared" si="12"/>
        <v>0</v>
      </c>
      <c r="H112" s="4">
        <f t="shared" si="13"/>
        <v>0</v>
      </c>
      <c r="I112" s="4">
        <f t="shared" si="14"/>
        <v>0</v>
      </c>
      <c r="J112" s="52"/>
      <c r="K112" s="52"/>
      <c r="L112" s="52"/>
      <c r="M112" s="5">
        <v>0</v>
      </c>
      <c r="N112" s="52">
        <v>0</v>
      </c>
      <c r="O112" s="52"/>
      <c r="P112" s="52"/>
      <c r="Q112" s="52"/>
      <c r="R112" s="52"/>
      <c r="S112" s="137"/>
      <c r="T112" s="142">
        <f t="shared" si="16"/>
        <v>0</v>
      </c>
      <c r="U112" s="115">
        <f t="shared" si="17"/>
        <v>0</v>
      </c>
      <c r="V112" s="137" t="b">
        <f t="shared" si="18"/>
        <v>1</v>
      </c>
      <c r="W112" s="137" t="b">
        <f t="shared" si="11"/>
        <v>1</v>
      </c>
      <c r="X112" s="137" t="b">
        <f t="shared" si="19"/>
        <v>0</v>
      </c>
      <c r="Y112" s="137" t="b">
        <f t="shared" si="20"/>
        <v>1</v>
      </c>
    </row>
    <row r="113" spans="1:25" x14ac:dyDescent="0.25">
      <c r="A113" s="105" t="s">
        <v>330</v>
      </c>
      <c r="B113" s="6" t="s">
        <v>60</v>
      </c>
      <c r="C113" s="72">
        <v>143.322</v>
      </c>
      <c r="D113" s="52">
        <v>0</v>
      </c>
      <c r="E113" s="52">
        <v>0</v>
      </c>
      <c r="F113" s="52">
        <v>0</v>
      </c>
      <c r="G113" s="4">
        <f t="shared" si="12"/>
        <v>0</v>
      </c>
      <c r="H113" s="4">
        <f t="shared" si="13"/>
        <v>0</v>
      </c>
      <c r="I113" s="4">
        <f t="shared" si="14"/>
        <v>0</v>
      </c>
      <c r="J113" s="52"/>
      <c r="K113" s="52"/>
      <c r="L113" s="52"/>
      <c r="M113" s="5">
        <v>0</v>
      </c>
      <c r="N113" s="52">
        <v>0</v>
      </c>
      <c r="O113" s="52"/>
      <c r="P113" s="52"/>
      <c r="Q113" s="52"/>
      <c r="R113" s="52"/>
      <c r="S113" s="137"/>
      <c r="T113" s="142">
        <f t="shared" si="16"/>
        <v>0</v>
      </c>
      <c r="U113" s="115">
        <f t="shared" si="17"/>
        <v>0</v>
      </c>
      <c r="V113" s="137" t="b">
        <f t="shared" si="18"/>
        <v>1</v>
      </c>
      <c r="W113" s="137" t="b">
        <f t="shared" si="11"/>
        <v>1</v>
      </c>
      <c r="X113" s="137" t="b">
        <f t="shared" si="19"/>
        <v>0</v>
      </c>
      <c r="Y113" s="137" t="b">
        <f t="shared" si="20"/>
        <v>1</v>
      </c>
    </row>
    <row r="114" spans="1:25" s="117" customFormat="1" x14ac:dyDescent="0.25">
      <c r="A114" s="71">
        <v>14</v>
      </c>
      <c r="B114" s="96" t="s">
        <v>62</v>
      </c>
      <c r="C114" s="97">
        <f>C115+C120</f>
        <v>657.37099999999998</v>
      </c>
      <c r="D114" s="47">
        <v>554</v>
      </c>
      <c r="E114" s="47">
        <v>779</v>
      </c>
      <c r="F114" s="47">
        <f>F115+F120</f>
        <v>793</v>
      </c>
      <c r="G114" s="130">
        <f t="shared" si="12"/>
        <v>0.8427508971341906</v>
      </c>
      <c r="H114" s="130">
        <f t="shared" si="13"/>
        <v>1.1850233734071021</v>
      </c>
      <c r="I114" s="130">
        <f t="shared" si="14"/>
        <v>1.2063203274863052</v>
      </c>
      <c r="J114" s="47"/>
      <c r="K114" s="47"/>
      <c r="L114" s="47"/>
      <c r="M114" s="116"/>
      <c r="N114" s="47"/>
      <c r="O114" s="47"/>
      <c r="P114" s="47"/>
      <c r="Q114" s="47"/>
      <c r="R114" s="47"/>
      <c r="S114" s="119"/>
      <c r="T114" s="142"/>
      <c r="U114" s="115"/>
      <c r="V114" s="119"/>
      <c r="W114" s="119"/>
      <c r="X114" s="119"/>
      <c r="Y114" s="119"/>
    </row>
    <row r="115" spans="1:25" ht="47.25" hidden="1" x14ac:dyDescent="0.25">
      <c r="A115" s="105" t="s">
        <v>200</v>
      </c>
      <c r="B115" s="19" t="s">
        <v>201</v>
      </c>
      <c r="C115" s="91">
        <f>C116+C117+C118+C119</f>
        <v>575.74900000000002</v>
      </c>
      <c r="D115" s="52"/>
      <c r="E115" s="52"/>
      <c r="F115" s="92">
        <f>F116+F117+F118+F119</f>
        <v>626</v>
      </c>
      <c r="G115" s="4">
        <f t="shared" si="12"/>
        <v>0</v>
      </c>
      <c r="H115" s="4">
        <f t="shared" si="13"/>
        <v>0</v>
      </c>
      <c r="I115" s="143">
        <f t="shared" si="14"/>
        <v>1.0872793526345681</v>
      </c>
      <c r="J115" s="52"/>
      <c r="K115" s="52"/>
      <c r="L115" s="52"/>
      <c r="M115" s="5">
        <f t="shared" si="15"/>
        <v>0</v>
      </c>
      <c r="N115" s="52"/>
      <c r="O115" s="52"/>
      <c r="P115" s="52"/>
      <c r="Q115" s="52"/>
      <c r="R115" s="52"/>
      <c r="S115" s="137"/>
      <c r="T115" s="142">
        <f t="shared" si="16"/>
        <v>1.0872793526345681</v>
      </c>
      <c r="U115" s="115">
        <f t="shared" si="17"/>
        <v>31</v>
      </c>
      <c r="V115" s="137" t="b">
        <f t="shared" si="18"/>
        <v>1</v>
      </c>
      <c r="W115" s="137" t="b">
        <f t="shared" si="11"/>
        <v>1</v>
      </c>
      <c r="X115" s="137" t="b">
        <f t="shared" si="19"/>
        <v>0</v>
      </c>
      <c r="Y115" s="137" t="b">
        <f t="shared" si="20"/>
        <v>1</v>
      </c>
    </row>
    <row r="116" spans="1:25" x14ac:dyDescent="0.25">
      <c r="A116" s="105" t="s">
        <v>331</v>
      </c>
      <c r="B116" s="6" t="s">
        <v>202</v>
      </c>
      <c r="C116" s="72">
        <v>118.37</v>
      </c>
      <c r="D116" s="52">
        <v>62</v>
      </c>
      <c r="E116" s="52">
        <v>166</v>
      </c>
      <c r="F116" s="52">
        <v>269</v>
      </c>
      <c r="G116" s="4">
        <f t="shared" si="12"/>
        <v>0.52378136352116245</v>
      </c>
      <c r="H116" s="4">
        <f t="shared" si="13"/>
        <v>1.4023823603953705</v>
      </c>
      <c r="I116" s="4">
        <f t="shared" si="14"/>
        <v>2.2725352707611726</v>
      </c>
      <c r="J116" s="52"/>
      <c r="K116" s="52"/>
      <c r="L116" s="52"/>
      <c r="M116" s="5">
        <f t="shared" si="15"/>
        <v>0</v>
      </c>
      <c r="N116" s="52">
        <v>0</v>
      </c>
      <c r="O116" s="52"/>
      <c r="P116" s="52"/>
      <c r="Q116" s="52"/>
      <c r="R116" s="52"/>
      <c r="S116" s="137"/>
      <c r="T116" s="142">
        <f t="shared" si="16"/>
        <v>2.2725352707611726</v>
      </c>
      <c r="U116" s="115">
        <f t="shared" si="17"/>
        <v>18</v>
      </c>
      <c r="V116" s="137" t="b">
        <f t="shared" si="18"/>
        <v>1</v>
      </c>
      <c r="W116" s="137" t="b">
        <f t="shared" si="11"/>
        <v>1</v>
      </c>
      <c r="X116" s="137" t="b">
        <f t="shared" si="19"/>
        <v>0</v>
      </c>
      <c r="Y116" s="137" t="b">
        <f t="shared" si="20"/>
        <v>1</v>
      </c>
    </row>
    <row r="117" spans="1:25" x14ac:dyDescent="0.25">
      <c r="A117" s="105" t="s">
        <v>64</v>
      </c>
      <c r="B117" s="6" t="s">
        <v>66</v>
      </c>
      <c r="C117" s="72">
        <v>305.89</v>
      </c>
      <c r="D117" s="52">
        <v>92</v>
      </c>
      <c r="E117" s="52">
        <v>39</v>
      </c>
      <c r="F117" s="52">
        <v>116</v>
      </c>
      <c r="G117" s="4">
        <f t="shared" si="12"/>
        <v>0.30076171172643762</v>
      </c>
      <c r="H117" s="4">
        <f t="shared" si="13"/>
        <v>0.12749681257968551</v>
      </c>
      <c r="I117" s="4">
        <f t="shared" si="14"/>
        <v>0.37922128869855176</v>
      </c>
      <c r="J117" s="52"/>
      <c r="K117" s="52"/>
      <c r="L117" s="52"/>
      <c r="M117" s="5">
        <f t="shared" si="15"/>
        <v>2.5862068965517242</v>
      </c>
      <c r="N117" s="52">
        <v>3</v>
      </c>
      <c r="O117" s="52"/>
      <c r="P117" s="52">
        <v>0</v>
      </c>
      <c r="Q117" s="52">
        <v>3</v>
      </c>
      <c r="R117" s="52">
        <v>0</v>
      </c>
      <c r="S117" s="137"/>
      <c r="T117" s="142">
        <f t="shared" si="16"/>
        <v>0.37922128869855176</v>
      </c>
      <c r="U117" s="115">
        <f t="shared" si="17"/>
        <v>3</v>
      </c>
      <c r="V117" s="137" t="b">
        <f t="shared" si="18"/>
        <v>1</v>
      </c>
      <c r="W117" s="137" t="b">
        <f t="shared" si="11"/>
        <v>1</v>
      </c>
      <c r="X117" s="137" t="b">
        <f t="shared" si="19"/>
        <v>1</v>
      </c>
      <c r="Y117" s="137" t="b">
        <f t="shared" si="20"/>
        <v>1</v>
      </c>
    </row>
    <row r="118" spans="1:25" x14ac:dyDescent="0.25">
      <c r="A118" s="105" t="s">
        <v>332</v>
      </c>
      <c r="B118" s="6" t="s">
        <v>63</v>
      </c>
      <c r="C118" s="72">
        <v>53.052999999999997</v>
      </c>
      <c r="D118" s="52">
        <v>69</v>
      </c>
      <c r="E118" s="52">
        <v>87</v>
      </c>
      <c r="F118" s="52">
        <v>93</v>
      </c>
      <c r="G118" s="4">
        <f t="shared" si="12"/>
        <v>1.3005862062465836</v>
      </c>
      <c r="H118" s="4">
        <f t="shared" si="13"/>
        <v>1.6398695643978665</v>
      </c>
      <c r="I118" s="4">
        <f t="shared" si="14"/>
        <v>1.7529640171149605</v>
      </c>
      <c r="J118" s="52"/>
      <c r="K118" s="52"/>
      <c r="L118" s="52"/>
      <c r="M118" s="5">
        <f t="shared" si="15"/>
        <v>4.3010752688172049</v>
      </c>
      <c r="N118" s="52">
        <v>4</v>
      </c>
      <c r="O118" s="52"/>
      <c r="P118" s="52">
        <v>0</v>
      </c>
      <c r="Q118" s="52">
        <v>4</v>
      </c>
      <c r="R118" s="52">
        <v>0</v>
      </c>
      <c r="S118" s="137"/>
      <c r="T118" s="142">
        <f t="shared" si="16"/>
        <v>1.7529640171149605</v>
      </c>
      <c r="U118" s="115">
        <f t="shared" si="17"/>
        <v>4</v>
      </c>
      <c r="V118" s="137" t="b">
        <f t="shared" si="18"/>
        <v>1</v>
      </c>
      <c r="W118" s="137" t="b">
        <f t="shared" si="11"/>
        <v>1</v>
      </c>
      <c r="X118" s="137" t="b">
        <f t="shared" si="19"/>
        <v>1</v>
      </c>
      <c r="Y118" s="137" t="b">
        <f t="shared" si="20"/>
        <v>1</v>
      </c>
    </row>
    <row r="119" spans="1:25" x14ac:dyDescent="0.25">
      <c r="A119" s="105" t="s">
        <v>333</v>
      </c>
      <c r="B119" s="6" t="s">
        <v>65</v>
      </c>
      <c r="C119" s="72">
        <v>98.436000000000007</v>
      </c>
      <c r="D119" s="52">
        <v>144</v>
      </c>
      <c r="E119" s="52">
        <v>358</v>
      </c>
      <c r="F119" s="52">
        <v>148</v>
      </c>
      <c r="G119" s="4">
        <f t="shared" si="12"/>
        <v>1.4628794343532854</v>
      </c>
      <c r="H119" s="4">
        <f t="shared" si="13"/>
        <v>3.6368808159616397</v>
      </c>
      <c r="I119" s="4">
        <f t="shared" si="14"/>
        <v>1.503514974196432</v>
      </c>
      <c r="J119" s="52"/>
      <c r="K119" s="52"/>
      <c r="L119" s="52"/>
      <c r="M119" s="5">
        <f t="shared" si="15"/>
        <v>2.7027027027027026</v>
      </c>
      <c r="N119" s="52">
        <v>4</v>
      </c>
      <c r="O119" s="52"/>
      <c r="P119" s="52">
        <v>1</v>
      </c>
      <c r="Q119" s="52">
        <v>3</v>
      </c>
      <c r="R119" s="1">
        <v>0</v>
      </c>
      <c r="S119" s="137"/>
      <c r="T119" s="142">
        <f t="shared" si="16"/>
        <v>1.503514974196432</v>
      </c>
      <c r="U119" s="115">
        <f t="shared" si="17"/>
        <v>7</v>
      </c>
      <c r="V119" s="137" t="b">
        <f t="shared" si="18"/>
        <v>1</v>
      </c>
      <c r="W119" s="137" t="b">
        <f t="shared" si="11"/>
        <v>1</v>
      </c>
      <c r="X119" s="137" t="b">
        <f t="shared" si="19"/>
        <v>1</v>
      </c>
      <c r="Y119" s="137" t="b">
        <f t="shared" si="20"/>
        <v>1</v>
      </c>
    </row>
    <row r="120" spans="1:25" ht="47.25" hidden="1" x14ac:dyDescent="0.25">
      <c r="A120" s="105" t="s">
        <v>64</v>
      </c>
      <c r="B120" s="19" t="s">
        <v>203</v>
      </c>
      <c r="C120" s="91">
        <f>C121</f>
        <v>81.622</v>
      </c>
      <c r="D120" s="52"/>
      <c r="E120" s="52"/>
      <c r="F120" s="92">
        <f>F121</f>
        <v>167</v>
      </c>
      <c r="G120" s="4">
        <f t="shared" si="12"/>
        <v>0</v>
      </c>
      <c r="H120" s="4">
        <f t="shared" si="13"/>
        <v>0</v>
      </c>
      <c r="I120" s="143">
        <f t="shared" si="14"/>
        <v>2.0460170052191811</v>
      </c>
      <c r="J120" s="52"/>
      <c r="K120" s="52"/>
      <c r="L120" s="52"/>
      <c r="M120" s="5">
        <f t="shared" si="15"/>
        <v>0</v>
      </c>
      <c r="N120" s="52"/>
      <c r="O120" s="52"/>
      <c r="P120" s="52"/>
      <c r="Q120" s="52"/>
      <c r="R120" s="52"/>
      <c r="S120" s="137"/>
      <c r="T120" s="142">
        <f t="shared" si="16"/>
        <v>2.0460170052191811</v>
      </c>
      <c r="U120" s="115">
        <f t="shared" si="17"/>
        <v>11</v>
      </c>
      <c r="V120" s="137" t="b">
        <f t="shared" si="18"/>
        <v>1</v>
      </c>
      <c r="W120" s="137" t="b">
        <f t="shared" si="11"/>
        <v>1</v>
      </c>
      <c r="X120" s="137" t="b">
        <f t="shared" si="19"/>
        <v>0</v>
      </c>
      <c r="Y120" s="137" t="b">
        <f t="shared" si="20"/>
        <v>1</v>
      </c>
    </row>
    <row r="121" spans="1:25" x14ac:dyDescent="0.25">
      <c r="A121" s="105" t="s">
        <v>307</v>
      </c>
      <c r="B121" s="6" t="s">
        <v>131</v>
      </c>
      <c r="C121" s="72">
        <v>81.622</v>
      </c>
      <c r="D121" s="52">
        <v>187</v>
      </c>
      <c r="E121" s="52">
        <v>129</v>
      </c>
      <c r="F121" s="52">
        <v>167</v>
      </c>
      <c r="G121" s="4">
        <f t="shared" si="12"/>
        <v>2.2910489818921369</v>
      </c>
      <c r="H121" s="4">
        <f t="shared" si="13"/>
        <v>1.580456249540565</v>
      </c>
      <c r="I121" s="4">
        <f t="shared" si="14"/>
        <v>2.0460170052191811</v>
      </c>
      <c r="J121" s="52"/>
      <c r="K121" s="52"/>
      <c r="L121" s="52"/>
      <c r="M121" s="5">
        <f t="shared" si="15"/>
        <v>5.9880239520958085</v>
      </c>
      <c r="N121" s="1">
        <v>10</v>
      </c>
      <c r="O121" s="1"/>
      <c r="P121" s="1">
        <v>1</v>
      </c>
      <c r="Q121" s="1">
        <v>8</v>
      </c>
      <c r="R121" s="1">
        <v>1</v>
      </c>
      <c r="S121" s="137"/>
      <c r="T121" s="142">
        <f t="shared" si="16"/>
        <v>2.0460170052191811</v>
      </c>
      <c r="U121" s="115">
        <f t="shared" si="17"/>
        <v>11</v>
      </c>
      <c r="V121" s="137" t="b">
        <f t="shared" si="18"/>
        <v>1</v>
      </c>
      <c r="W121" s="137" t="b">
        <f t="shared" si="11"/>
        <v>1</v>
      </c>
      <c r="X121" s="137" t="b">
        <f t="shared" si="19"/>
        <v>1</v>
      </c>
      <c r="Y121" s="137" t="b">
        <f t="shared" si="20"/>
        <v>1</v>
      </c>
    </row>
    <row r="122" spans="1:25" s="117" customFormat="1" x14ac:dyDescent="0.25">
      <c r="A122" s="71">
        <v>15</v>
      </c>
      <c r="B122" s="96" t="s">
        <v>67</v>
      </c>
      <c r="C122" s="97">
        <f>C123+C130</f>
        <v>573.55700000000002</v>
      </c>
      <c r="D122" s="47">
        <v>242</v>
      </c>
      <c r="E122" s="47">
        <v>248</v>
      </c>
      <c r="F122" s="47">
        <f>F123+F130</f>
        <v>388</v>
      </c>
      <c r="G122" s="130">
        <f t="shared" si="12"/>
        <v>0.42192842210974668</v>
      </c>
      <c r="H122" s="130">
        <f t="shared" si="13"/>
        <v>0.43238945736866607</v>
      </c>
      <c r="I122" s="130">
        <f t="shared" si="14"/>
        <v>0.67648028007678396</v>
      </c>
      <c r="J122" s="47"/>
      <c r="K122" s="47"/>
      <c r="L122" s="47"/>
      <c r="M122" s="116"/>
      <c r="N122" s="47"/>
      <c r="O122" s="47"/>
      <c r="P122" s="47"/>
      <c r="Q122" s="47"/>
      <c r="R122" s="47"/>
      <c r="S122" s="119"/>
      <c r="T122" s="142"/>
      <c r="U122" s="115"/>
      <c r="V122" s="119"/>
      <c r="W122" s="119"/>
      <c r="X122" s="119"/>
      <c r="Y122" s="119"/>
    </row>
    <row r="123" spans="1:25" ht="47.25" hidden="1" x14ac:dyDescent="0.25">
      <c r="A123" s="105" t="s">
        <v>204</v>
      </c>
      <c r="B123" s="19" t="s">
        <v>205</v>
      </c>
      <c r="C123" s="91">
        <f>C124+C125+C126+C127+C128+C129</f>
        <v>480.61099999999999</v>
      </c>
      <c r="D123" s="52"/>
      <c r="E123" s="52"/>
      <c r="F123" s="92">
        <f>F124+F125+F126+F127+F128+F129</f>
        <v>284</v>
      </c>
      <c r="G123" s="4">
        <f t="shared" si="12"/>
        <v>0</v>
      </c>
      <c r="H123" s="4">
        <f t="shared" si="13"/>
        <v>0</v>
      </c>
      <c r="I123" s="143">
        <f t="shared" si="14"/>
        <v>0.59091448177424155</v>
      </c>
      <c r="J123" s="52"/>
      <c r="K123" s="52"/>
      <c r="L123" s="52"/>
      <c r="M123" s="5">
        <f t="shared" si="15"/>
        <v>0</v>
      </c>
      <c r="N123" s="52"/>
      <c r="O123" s="52"/>
      <c r="P123" s="52"/>
      <c r="Q123" s="52"/>
      <c r="R123" s="52"/>
      <c r="S123" s="137"/>
      <c r="T123" s="142">
        <f t="shared" si="16"/>
        <v>0.59091448177424155</v>
      </c>
      <c r="U123" s="115">
        <f t="shared" si="17"/>
        <v>8</v>
      </c>
      <c r="V123" s="137" t="b">
        <f t="shared" si="18"/>
        <v>1</v>
      </c>
      <c r="W123" s="137" t="b">
        <f t="shared" si="11"/>
        <v>1</v>
      </c>
      <c r="X123" s="137" t="b">
        <f t="shared" si="19"/>
        <v>0</v>
      </c>
      <c r="Y123" s="137" t="b">
        <f t="shared" si="20"/>
        <v>1</v>
      </c>
    </row>
    <row r="124" spans="1:25" x14ac:dyDescent="0.25">
      <c r="A124" s="105" t="s">
        <v>334</v>
      </c>
      <c r="B124" s="6" t="s">
        <v>206</v>
      </c>
      <c r="C124" s="72">
        <v>71.11</v>
      </c>
      <c r="D124" s="52">
        <v>14</v>
      </c>
      <c r="E124" s="52">
        <v>27</v>
      </c>
      <c r="F124" s="52">
        <v>46</v>
      </c>
      <c r="G124" s="4">
        <f t="shared" si="12"/>
        <v>0.19687807621994094</v>
      </c>
      <c r="H124" s="4">
        <f t="shared" si="13"/>
        <v>0.37969343270988609</v>
      </c>
      <c r="I124" s="4">
        <f t="shared" si="14"/>
        <v>0.64688510757980588</v>
      </c>
      <c r="J124" s="52"/>
      <c r="K124" s="52"/>
      <c r="L124" s="52"/>
      <c r="M124" s="5">
        <f t="shared" si="15"/>
        <v>0</v>
      </c>
      <c r="N124" s="52">
        <v>0</v>
      </c>
      <c r="O124" s="52"/>
      <c r="P124" s="52"/>
      <c r="Q124" s="52"/>
      <c r="R124" s="52"/>
      <c r="S124" s="137"/>
      <c r="T124" s="142">
        <f t="shared" si="16"/>
        <v>0.64688510757980588</v>
      </c>
      <c r="U124" s="115">
        <f t="shared" si="17"/>
        <v>1</v>
      </c>
      <c r="V124" s="137" t="b">
        <f t="shared" si="18"/>
        <v>1</v>
      </c>
      <c r="W124" s="137" t="b">
        <f t="shared" si="11"/>
        <v>1</v>
      </c>
      <c r="X124" s="137" t="b">
        <f t="shared" si="19"/>
        <v>0</v>
      </c>
      <c r="Y124" s="137" t="b">
        <f t="shared" si="20"/>
        <v>1</v>
      </c>
    </row>
    <row r="125" spans="1:25" x14ac:dyDescent="0.25">
      <c r="A125" s="105" t="s">
        <v>336</v>
      </c>
      <c r="B125" s="6" t="s">
        <v>73</v>
      </c>
      <c r="C125" s="72">
        <v>164.25200000000001</v>
      </c>
      <c r="D125" s="52">
        <v>0</v>
      </c>
      <c r="E125" s="52">
        <v>0</v>
      </c>
      <c r="F125" s="52">
        <v>0</v>
      </c>
      <c r="G125" s="4">
        <f t="shared" si="12"/>
        <v>0</v>
      </c>
      <c r="H125" s="4">
        <f t="shared" si="13"/>
        <v>0</v>
      </c>
      <c r="I125" s="4">
        <f t="shared" si="14"/>
        <v>0</v>
      </c>
      <c r="J125" s="52"/>
      <c r="K125" s="52"/>
      <c r="L125" s="52"/>
      <c r="M125" s="5">
        <v>0</v>
      </c>
      <c r="N125" s="52">
        <v>0</v>
      </c>
      <c r="O125" s="52"/>
      <c r="P125" s="52"/>
      <c r="Q125" s="52"/>
      <c r="R125" s="52"/>
      <c r="S125" s="137"/>
      <c r="T125" s="142">
        <f t="shared" si="16"/>
        <v>0</v>
      </c>
      <c r="U125" s="115">
        <f t="shared" si="17"/>
        <v>0</v>
      </c>
      <c r="V125" s="137" t="b">
        <f t="shared" si="18"/>
        <v>1</v>
      </c>
      <c r="W125" s="137" t="b">
        <f t="shared" si="11"/>
        <v>1</v>
      </c>
      <c r="X125" s="137" t="b">
        <f t="shared" si="19"/>
        <v>0</v>
      </c>
      <c r="Y125" s="137" t="b">
        <f t="shared" si="20"/>
        <v>1</v>
      </c>
    </row>
    <row r="126" spans="1:25" x14ac:dyDescent="0.25">
      <c r="A126" s="105" t="s">
        <v>339</v>
      </c>
      <c r="B126" s="6" t="s">
        <v>68</v>
      </c>
      <c r="C126" s="72">
        <v>68.072000000000003</v>
      </c>
      <c r="D126" s="52">
        <v>11</v>
      </c>
      <c r="E126" s="52">
        <v>37</v>
      </c>
      <c r="F126" s="52">
        <v>40</v>
      </c>
      <c r="G126" s="4">
        <f t="shared" si="12"/>
        <v>0.16159360676930309</v>
      </c>
      <c r="H126" s="4">
        <f t="shared" si="13"/>
        <v>0.54354213186038314</v>
      </c>
      <c r="I126" s="4">
        <f t="shared" si="14"/>
        <v>0.58761311552473849</v>
      </c>
      <c r="J126" s="52"/>
      <c r="K126" s="52"/>
      <c r="L126" s="52"/>
      <c r="M126" s="5">
        <f t="shared" si="15"/>
        <v>0</v>
      </c>
      <c r="N126" s="52">
        <v>0</v>
      </c>
      <c r="O126" s="52"/>
      <c r="P126" s="52"/>
      <c r="Q126" s="52"/>
      <c r="R126" s="52"/>
      <c r="S126" s="137"/>
      <c r="T126" s="142">
        <f t="shared" si="16"/>
        <v>0.58761311552473849</v>
      </c>
      <c r="U126" s="115">
        <f t="shared" si="17"/>
        <v>1</v>
      </c>
      <c r="V126" s="137" t="b">
        <f t="shared" si="18"/>
        <v>1</v>
      </c>
      <c r="W126" s="137" t="b">
        <f t="shared" si="11"/>
        <v>1</v>
      </c>
      <c r="X126" s="137" t="b">
        <f t="shared" si="19"/>
        <v>0</v>
      </c>
      <c r="Y126" s="137" t="b">
        <f t="shared" si="20"/>
        <v>1</v>
      </c>
    </row>
    <row r="127" spans="1:25" x14ac:dyDescent="0.25">
      <c r="A127" s="105" t="s">
        <v>341</v>
      </c>
      <c r="B127" s="6" t="s">
        <v>70</v>
      </c>
      <c r="C127" s="72">
        <v>87.909000000000006</v>
      </c>
      <c r="D127" s="52">
        <v>141</v>
      </c>
      <c r="E127" s="52">
        <v>101</v>
      </c>
      <c r="F127" s="52">
        <v>117</v>
      </c>
      <c r="G127" s="4">
        <f t="shared" si="12"/>
        <v>1.6039313380882503</v>
      </c>
      <c r="H127" s="4">
        <f t="shared" si="13"/>
        <v>1.1489153556518672</v>
      </c>
      <c r="I127" s="4">
        <f t="shared" si="14"/>
        <v>1.3309217486264204</v>
      </c>
      <c r="J127" s="52"/>
      <c r="K127" s="52"/>
      <c r="L127" s="52"/>
      <c r="M127" s="5">
        <f t="shared" si="15"/>
        <v>4.2735042735042734</v>
      </c>
      <c r="N127" s="1">
        <v>5</v>
      </c>
      <c r="O127" s="1"/>
      <c r="P127" s="1">
        <v>1</v>
      </c>
      <c r="Q127" s="1">
        <v>4</v>
      </c>
      <c r="R127" s="1">
        <v>0</v>
      </c>
      <c r="S127" s="137"/>
      <c r="T127" s="142">
        <f t="shared" si="16"/>
        <v>1.3309217486264204</v>
      </c>
      <c r="U127" s="115">
        <f t="shared" si="17"/>
        <v>5</v>
      </c>
      <c r="V127" s="137" t="b">
        <f t="shared" si="18"/>
        <v>1</v>
      </c>
      <c r="W127" s="137" t="b">
        <f t="shared" si="11"/>
        <v>1</v>
      </c>
      <c r="X127" s="137" t="b">
        <f t="shared" si="19"/>
        <v>1</v>
      </c>
      <c r="Y127" s="137" t="b">
        <f t="shared" si="20"/>
        <v>1</v>
      </c>
    </row>
    <row r="128" spans="1:25" x14ac:dyDescent="0.25">
      <c r="A128" s="105" t="s">
        <v>308</v>
      </c>
      <c r="B128" s="6" t="s">
        <v>72</v>
      </c>
      <c r="C128" s="72">
        <v>44.692999999999998</v>
      </c>
      <c r="D128" s="52">
        <v>29</v>
      </c>
      <c r="E128" s="52">
        <v>40</v>
      </c>
      <c r="F128" s="52">
        <v>27</v>
      </c>
      <c r="G128" s="4">
        <f t="shared" si="12"/>
        <v>0.64887118788177123</v>
      </c>
      <c r="H128" s="4">
        <f t="shared" si="13"/>
        <v>0.89499474190589134</v>
      </c>
      <c r="I128" s="4">
        <f t="shared" si="14"/>
        <v>0.60412145078647661</v>
      </c>
      <c r="J128" s="52"/>
      <c r="K128" s="52"/>
      <c r="L128" s="52"/>
      <c r="M128" s="5">
        <f t="shared" si="15"/>
        <v>0</v>
      </c>
      <c r="N128" s="52">
        <v>0</v>
      </c>
      <c r="O128" s="52"/>
      <c r="P128" s="52"/>
      <c r="Q128" s="52"/>
      <c r="R128" s="52"/>
      <c r="S128" s="137"/>
      <c r="T128" s="142">
        <f t="shared" si="16"/>
        <v>0.60412145078647661</v>
      </c>
      <c r="U128" s="115">
        <f t="shared" si="17"/>
        <v>0</v>
      </c>
      <c r="V128" s="137" t="b">
        <f t="shared" si="18"/>
        <v>0</v>
      </c>
      <c r="W128" s="137" t="b">
        <f t="shared" si="11"/>
        <v>1</v>
      </c>
      <c r="X128" s="137" t="b">
        <f t="shared" si="19"/>
        <v>0</v>
      </c>
      <c r="Y128" s="137" t="b">
        <f t="shared" si="20"/>
        <v>1</v>
      </c>
    </row>
    <row r="129" spans="1:25" x14ac:dyDescent="0.25">
      <c r="A129" s="105" t="s">
        <v>337</v>
      </c>
      <c r="B129" s="6" t="s">
        <v>342</v>
      </c>
      <c r="C129" s="72">
        <v>44.575000000000003</v>
      </c>
      <c r="D129" s="52">
        <v>12</v>
      </c>
      <c r="E129" s="52">
        <v>1</v>
      </c>
      <c r="F129" s="52">
        <v>54</v>
      </c>
      <c r="G129" s="4">
        <f t="shared" si="12"/>
        <v>0.26920919798093101</v>
      </c>
      <c r="H129" s="4">
        <f t="shared" si="13"/>
        <v>2.2434099831744249E-2</v>
      </c>
      <c r="I129" s="4">
        <f t="shared" si="14"/>
        <v>1.2114413909141895</v>
      </c>
      <c r="J129" s="52"/>
      <c r="K129" s="52"/>
      <c r="L129" s="52"/>
      <c r="M129" s="5">
        <f t="shared" si="15"/>
        <v>3.7037037037037033</v>
      </c>
      <c r="N129" s="52">
        <v>2</v>
      </c>
      <c r="O129" s="52"/>
      <c r="P129" s="52">
        <v>0</v>
      </c>
      <c r="Q129" s="52">
        <v>2</v>
      </c>
      <c r="R129" s="52">
        <v>0</v>
      </c>
      <c r="S129" s="137"/>
      <c r="T129" s="142">
        <f t="shared" si="16"/>
        <v>1.2114413909141895</v>
      </c>
      <c r="U129" s="115">
        <f t="shared" si="17"/>
        <v>2</v>
      </c>
      <c r="V129" s="137" t="b">
        <f t="shared" si="18"/>
        <v>1</v>
      </c>
      <c r="W129" s="137" t="b">
        <f t="shared" si="11"/>
        <v>1</v>
      </c>
      <c r="X129" s="137" t="b">
        <f t="shared" si="19"/>
        <v>1</v>
      </c>
      <c r="Y129" s="137" t="b">
        <f t="shared" si="20"/>
        <v>1</v>
      </c>
    </row>
    <row r="130" spans="1:25" ht="47.25" hidden="1" x14ac:dyDescent="0.25">
      <c r="A130" s="105" t="s">
        <v>208</v>
      </c>
      <c r="B130" s="19" t="s">
        <v>209</v>
      </c>
      <c r="C130" s="91">
        <f>C131+C132</f>
        <v>92.945999999999998</v>
      </c>
      <c r="D130" s="52"/>
      <c r="E130" s="52"/>
      <c r="F130" s="92">
        <f>F131+F132</f>
        <v>104</v>
      </c>
      <c r="G130" s="4">
        <f t="shared" si="12"/>
        <v>0</v>
      </c>
      <c r="H130" s="4">
        <f t="shared" si="13"/>
        <v>0</v>
      </c>
      <c r="I130" s="143">
        <f t="shared" si="14"/>
        <v>1.1189292707593657</v>
      </c>
      <c r="J130" s="52"/>
      <c r="K130" s="52"/>
      <c r="L130" s="52"/>
      <c r="M130" s="5">
        <f t="shared" si="15"/>
        <v>0</v>
      </c>
      <c r="N130" s="52"/>
      <c r="O130" s="52"/>
      <c r="P130" s="52"/>
      <c r="Q130" s="52"/>
      <c r="R130" s="52"/>
      <c r="S130" s="137"/>
      <c r="T130" s="142">
        <f t="shared" si="16"/>
        <v>1.1189292707593657</v>
      </c>
      <c r="U130" s="115">
        <f t="shared" si="17"/>
        <v>5</v>
      </c>
      <c r="V130" s="137" t="b">
        <f t="shared" si="18"/>
        <v>1</v>
      </c>
      <c r="W130" s="137" t="b">
        <f t="shared" si="11"/>
        <v>1</v>
      </c>
      <c r="X130" s="137" t="b">
        <f t="shared" si="19"/>
        <v>0</v>
      </c>
      <c r="Y130" s="137" t="b">
        <f t="shared" si="20"/>
        <v>1</v>
      </c>
    </row>
    <row r="131" spans="1:25" x14ac:dyDescent="0.25">
      <c r="A131" s="105" t="s">
        <v>340</v>
      </c>
      <c r="B131" s="6" t="s">
        <v>71</v>
      </c>
      <c r="C131" s="72">
        <v>73.84</v>
      </c>
      <c r="D131" s="52">
        <v>35</v>
      </c>
      <c r="E131" s="52">
        <v>38</v>
      </c>
      <c r="F131" s="52">
        <v>101</v>
      </c>
      <c r="G131" s="4">
        <f t="shared" si="12"/>
        <v>0.47399783315276273</v>
      </c>
      <c r="H131" s="4">
        <f t="shared" si="13"/>
        <v>0.51462621885157089</v>
      </c>
      <c r="I131" s="4">
        <f t="shared" si="14"/>
        <v>1.3678223185265439</v>
      </c>
      <c r="J131" s="52"/>
      <c r="K131" s="52"/>
      <c r="L131" s="52"/>
      <c r="M131" s="5">
        <f t="shared" si="15"/>
        <v>3.9603960396039604</v>
      </c>
      <c r="N131" s="52">
        <v>4</v>
      </c>
      <c r="O131" s="52"/>
      <c r="P131" s="52">
        <v>1</v>
      </c>
      <c r="Q131" s="52">
        <v>3</v>
      </c>
      <c r="R131" s="52"/>
      <c r="S131" s="137"/>
      <c r="T131" s="142">
        <f t="shared" si="16"/>
        <v>1.3678223185265439</v>
      </c>
      <c r="U131" s="115">
        <f t="shared" si="17"/>
        <v>5</v>
      </c>
      <c r="V131" s="137" t="b">
        <f t="shared" si="18"/>
        <v>1</v>
      </c>
      <c r="W131" s="137" t="b">
        <f t="shared" si="11"/>
        <v>1</v>
      </c>
      <c r="X131" s="137" t="b">
        <f t="shared" si="19"/>
        <v>1</v>
      </c>
      <c r="Y131" s="137" t="b">
        <f t="shared" si="20"/>
        <v>1</v>
      </c>
    </row>
    <row r="132" spans="1:25" x14ac:dyDescent="0.25">
      <c r="A132" s="105" t="s">
        <v>338</v>
      </c>
      <c r="B132" s="6" t="s">
        <v>69</v>
      </c>
      <c r="C132" s="72">
        <v>19.106000000000002</v>
      </c>
      <c r="D132" s="52">
        <v>0</v>
      </c>
      <c r="E132" s="52">
        <v>4</v>
      </c>
      <c r="F132" s="52">
        <v>3</v>
      </c>
      <c r="G132" s="4">
        <f t="shared" si="12"/>
        <v>0</v>
      </c>
      <c r="H132" s="4">
        <f t="shared" si="13"/>
        <v>0.20935831675913325</v>
      </c>
      <c r="I132" s="4">
        <f t="shared" si="14"/>
        <v>0.15701873756934992</v>
      </c>
      <c r="J132" s="52"/>
      <c r="K132" s="52"/>
      <c r="L132" s="52"/>
      <c r="M132" s="5">
        <f t="shared" si="15"/>
        <v>0</v>
      </c>
      <c r="N132" s="52">
        <v>0</v>
      </c>
      <c r="O132" s="52"/>
      <c r="P132" s="52"/>
      <c r="Q132" s="52"/>
      <c r="R132" s="52"/>
      <c r="S132" s="137"/>
      <c r="T132" s="142">
        <f t="shared" si="16"/>
        <v>0.15701873756934992</v>
      </c>
      <c r="U132" s="115">
        <f t="shared" si="17"/>
        <v>0</v>
      </c>
      <c r="V132" s="137" t="b">
        <f t="shared" si="18"/>
        <v>0</v>
      </c>
      <c r="W132" s="137" t="b">
        <f t="shared" si="11"/>
        <v>1</v>
      </c>
      <c r="X132" s="137" t="b">
        <f t="shared" si="19"/>
        <v>0</v>
      </c>
      <c r="Y132" s="137" t="b">
        <f t="shared" si="20"/>
        <v>1</v>
      </c>
    </row>
    <row r="133" spans="1:25" s="117" customFormat="1" x14ac:dyDescent="0.25">
      <c r="A133" s="71">
        <v>16</v>
      </c>
      <c r="B133" s="96" t="s">
        <v>74</v>
      </c>
      <c r="C133" s="97">
        <f>C134+C138</f>
        <v>330.24900000000002</v>
      </c>
      <c r="D133" s="47">
        <v>0</v>
      </c>
      <c r="E133" s="47">
        <v>11</v>
      </c>
      <c r="F133" s="47">
        <f>F134+F138</f>
        <v>0</v>
      </c>
      <c r="G133" s="130">
        <f t="shared" si="12"/>
        <v>0</v>
      </c>
      <c r="H133" s="130">
        <f t="shared" si="13"/>
        <v>3.3308200781834309E-2</v>
      </c>
      <c r="I133" s="130">
        <f t="shared" si="14"/>
        <v>0</v>
      </c>
      <c r="J133" s="47"/>
      <c r="K133" s="47"/>
      <c r="L133" s="47"/>
      <c r="M133" s="116"/>
      <c r="N133" s="47"/>
      <c r="O133" s="47"/>
      <c r="P133" s="47"/>
      <c r="Q133" s="47"/>
      <c r="R133" s="47"/>
      <c r="S133" s="119"/>
      <c r="T133" s="142"/>
      <c r="U133" s="115"/>
      <c r="V133" s="119"/>
      <c r="W133" s="119"/>
      <c r="X133" s="119"/>
      <c r="Y133" s="119"/>
    </row>
    <row r="134" spans="1:25" ht="47.25" hidden="1" x14ac:dyDescent="0.25">
      <c r="A134" s="105" t="s">
        <v>210</v>
      </c>
      <c r="B134" s="19" t="s">
        <v>211</v>
      </c>
      <c r="C134" s="91">
        <f>C135+C136+C137</f>
        <v>294.94</v>
      </c>
      <c r="D134" s="52"/>
      <c r="E134" s="52"/>
      <c r="F134" s="92">
        <f>F135+F136+F137</f>
        <v>0</v>
      </c>
      <c r="G134" s="4">
        <f t="shared" si="12"/>
        <v>0</v>
      </c>
      <c r="H134" s="4">
        <f t="shared" si="13"/>
        <v>0</v>
      </c>
      <c r="I134" s="143">
        <f t="shared" si="14"/>
        <v>0</v>
      </c>
      <c r="J134" s="52"/>
      <c r="K134" s="52"/>
      <c r="L134" s="52"/>
      <c r="M134" s="5" t="e">
        <f t="shared" si="15"/>
        <v>#DIV/0!</v>
      </c>
      <c r="N134" s="52"/>
      <c r="O134" s="52"/>
      <c r="P134" s="52"/>
      <c r="Q134" s="52"/>
      <c r="R134" s="52"/>
      <c r="S134" s="137"/>
      <c r="T134" s="142">
        <f t="shared" si="16"/>
        <v>0</v>
      </c>
      <c r="U134" s="115">
        <f t="shared" si="17"/>
        <v>0</v>
      </c>
      <c r="V134" s="137" t="b">
        <f t="shared" si="18"/>
        <v>1</v>
      </c>
      <c r="W134" s="137" t="b">
        <f t="shared" si="11"/>
        <v>1</v>
      </c>
      <c r="X134" s="137" t="b">
        <f t="shared" si="19"/>
        <v>0</v>
      </c>
      <c r="Y134" s="137" t="b">
        <f t="shared" si="20"/>
        <v>1</v>
      </c>
    </row>
    <row r="135" spans="1:25" x14ac:dyDescent="0.25">
      <c r="A135" s="105" t="s">
        <v>343</v>
      </c>
      <c r="B135" s="6" t="s">
        <v>212</v>
      </c>
      <c r="C135" s="72">
        <v>238.92</v>
      </c>
      <c r="D135" s="52">
        <v>0</v>
      </c>
      <c r="E135" s="52">
        <v>11</v>
      </c>
      <c r="F135" s="52">
        <v>0</v>
      </c>
      <c r="G135" s="4">
        <f t="shared" si="12"/>
        <v>0</v>
      </c>
      <c r="H135" s="4">
        <f t="shared" si="13"/>
        <v>4.6040515653775323E-2</v>
      </c>
      <c r="I135" s="4">
        <f t="shared" si="14"/>
        <v>0</v>
      </c>
      <c r="J135" s="52"/>
      <c r="K135" s="52"/>
      <c r="L135" s="52"/>
      <c r="M135" s="5">
        <v>0</v>
      </c>
      <c r="N135" s="52">
        <v>0</v>
      </c>
      <c r="O135" s="52"/>
      <c r="P135" s="52"/>
      <c r="Q135" s="52"/>
      <c r="R135" s="52"/>
      <c r="S135" s="137"/>
      <c r="T135" s="142">
        <f t="shared" si="16"/>
        <v>0</v>
      </c>
      <c r="U135" s="115">
        <f t="shared" si="17"/>
        <v>0</v>
      </c>
      <c r="V135" s="137" t="b">
        <f t="shared" si="18"/>
        <v>0</v>
      </c>
      <c r="W135" s="137" t="b">
        <f t="shared" si="11"/>
        <v>1</v>
      </c>
      <c r="X135" s="137" t="b">
        <f t="shared" si="19"/>
        <v>0</v>
      </c>
      <c r="Y135" s="137" t="b">
        <f t="shared" si="20"/>
        <v>1</v>
      </c>
    </row>
    <row r="136" spans="1:25" ht="31.5" x14ac:dyDescent="0.25">
      <c r="A136" s="105" t="s">
        <v>344</v>
      </c>
      <c r="B136" s="6" t="s">
        <v>147</v>
      </c>
      <c r="C136" s="72">
        <v>4.5</v>
      </c>
      <c r="D136" s="52">
        <v>0</v>
      </c>
      <c r="E136" s="52">
        <v>0</v>
      </c>
      <c r="F136" s="52">
        <v>0</v>
      </c>
      <c r="G136" s="4">
        <f t="shared" si="12"/>
        <v>0</v>
      </c>
      <c r="H136" s="4">
        <f t="shared" si="13"/>
        <v>0</v>
      </c>
      <c r="I136" s="4">
        <f t="shared" si="14"/>
        <v>0</v>
      </c>
      <c r="J136" s="52"/>
      <c r="K136" s="52"/>
      <c r="L136" s="52"/>
      <c r="M136" s="5">
        <v>0</v>
      </c>
      <c r="N136" s="52">
        <v>0</v>
      </c>
      <c r="O136" s="52"/>
      <c r="P136" s="52"/>
      <c r="Q136" s="52"/>
      <c r="R136" s="52"/>
      <c r="S136" s="137"/>
      <c r="T136" s="142">
        <f t="shared" si="16"/>
        <v>0</v>
      </c>
      <c r="U136" s="115">
        <f t="shared" si="17"/>
        <v>0</v>
      </c>
      <c r="V136" s="137" t="b">
        <f t="shared" si="18"/>
        <v>1</v>
      </c>
      <c r="W136" s="137" t="b">
        <f t="shared" si="11"/>
        <v>1</v>
      </c>
      <c r="X136" s="137" t="b">
        <f t="shared" si="19"/>
        <v>0</v>
      </c>
      <c r="Y136" s="137" t="b">
        <f t="shared" si="20"/>
        <v>1</v>
      </c>
    </row>
    <row r="137" spans="1:25" x14ac:dyDescent="0.25">
      <c r="A137" s="105" t="s">
        <v>345</v>
      </c>
      <c r="B137" s="6" t="s">
        <v>75</v>
      </c>
      <c r="C137" s="72">
        <v>51.52</v>
      </c>
      <c r="D137" s="52">
        <v>0</v>
      </c>
      <c r="E137" s="52">
        <v>0</v>
      </c>
      <c r="F137" s="52">
        <v>0</v>
      </c>
      <c r="G137" s="4">
        <f t="shared" si="12"/>
        <v>0</v>
      </c>
      <c r="H137" s="4">
        <f t="shared" si="13"/>
        <v>0</v>
      </c>
      <c r="I137" s="4">
        <f t="shared" si="14"/>
        <v>0</v>
      </c>
      <c r="J137" s="52"/>
      <c r="K137" s="52"/>
      <c r="L137" s="52"/>
      <c r="M137" s="5">
        <v>0</v>
      </c>
      <c r="N137" s="52">
        <v>0</v>
      </c>
      <c r="O137" s="52"/>
      <c r="P137" s="52"/>
      <c r="Q137" s="52"/>
      <c r="R137" s="52"/>
      <c r="S137" s="137"/>
      <c r="T137" s="142">
        <f t="shared" si="16"/>
        <v>0</v>
      </c>
      <c r="U137" s="115">
        <f t="shared" si="17"/>
        <v>0</v>
      </c>
      <c r="V137" s="137" t="b">
        <f t="shared" si="18"/>
        <v>1</v>
      </c>
      <c r="W137" s="137" t="b">
        <f t="shared" si="11"/>
        <v>1</v>
      </c>
      <c r="X137" s="137" t="b">
        <f t="shared" si="19"/>
        <v>0</v>
      </c>
      <c r="Y137" s="137" t="b">
        <f t="shared" si="20"/>
        <v>1</v>
      </c>
    </row>
    <row r="138" spans="1:25" ht="47.25" hidden="1" x14ac:dyDescent="0.25">
      <c r="A138" s="105"/>
      <c r="B138" s="19" t="s">
        <v>213</v>
      </c>
      <c r="C138" s="91">
        <f>C139</f>
        <v>35.308999999999997</v>
      </c>
      <c r="D138" s="52"/>
      <c r="E138" s="52"/>
      <c r="F138" s="92">
        <f>F139</f>
        <v>0</v>
      </c>
      <c r="G138" s="4">
        <f t="shared" si="12"/>
        <v>0</v>
      </c>
      <c r="H138" s="4">
        <f t="shared" si="13"/>
        <v>0</v>
      </c>
      <c r="I138" s="143">
        <f t="shared" si="14"/>
        <v>0</v>
      </c>
      <c r="J138" s="52"/>
      <c r="K138" s="52"/>
      <c r="L138" s="52"/>
      <c r="M138" s="5" t="e">
        <f t="shared" si="15"/>
        <v>#DIV/0!</v>
      </c>
      <c r="N138" s="52"/>
      <c r="O138" s="52"/>
      <c r="P138" s="52"/>
      <c r="Q138" s="52"/>
      <c r="R138" s="52"/>
      <c r="S138" s="137"/>
      <c r="T138" s="142">
        <f t="shared" si="16"/>
        <v>0</v>
      </c>
      <c r="U138" s="115">
        <f t="shared" si="17"/>
        <v>0</v>
      </c>
      <c r="V138" s="137" t="b">
        <f t="shared" si="18"/>
        <v>1</v>
      </c>
      <c r="W138" s="137" t="b">
        <f t="shared" ref="W138:W201" si="21">P138&lt;=N138*0.25</f>
        <v>1</v>
      </c>
      <c r="X138" s="137" t="b">
        <f t="shared" si="19"/>
        <v>0</v>
      </c>
      <c r="Y138" s="137" t="b">
        <f t="shared" si="20"/>
        <v>1</v>
      </c>
    </row>
    <row r="139" spans="1:25" x14ac:dyDescent="0.25">
      <c r="A139" s="105" t="s">
        <v>346</v>
      </c>
      <c r="B139" s="6" t="s">
        <v>76</v>
      </c>
      <c r="C139" s="72">
        <v>35.308999999999997</v>
      </c>
      <c r="D139" s="52">
        <v>0</v>
      </c>
      <c r="E139" s="52">
        <v>0</v>
      </c>
      <c r="F139" s="52">
        <v>0</v>
      </c>
      <c r="G139" s="4">
        <f t="shared" ref="G139:G202" si="22">D139/C139</f>
        <v>0</v>
      </c>
      <c r="H139" s="4">
        <f t="shared" ref="H139:H202" si="23">E139/C139</f>
        <v>0</v>
      </c>
      <c r="I139" s="4">
        <f t="shared" ref="I139:I202" si="24">F139/C139</f>
        <v>0</v>
      </c>
      <c r="J139" s="52"/>
      <c r="K139" s="52"/>
      <c r="L139" s="52"/>
      <c r="M139" s="5">
        <v>0</v>
      </c>
      <c r="N139" s="52">
        <v>0</v>
      </c>
      <c r="O139" s="52"/>
      <c r="P139" s="52"/>
      <c r="Q139" s="52"/>
      <c r="R139" s="52"/>
      <c r="S139" s="137"/>
      <c r="T139" s="142">
        <f t="shared" ref="T139:T202" si="25">F139/C139</f>
        <v>0</v>
      </c>
      <c r="U139" s="115">
        <f t="shared" ref="U139:U202" si="26">INT(F139*IF(T139&lt;1,0.03,IF(T139&lt;2,0.05,IF(T139&lt;4,0.07,IF(T139&lt;6,0.08,IF(T139&lt;8,0.1,IF(T139&lt;10,0.12,IF(T139&lt;12,0.15,0.18))))))))</f>
        <v>0</v>
      </c>
      <c r="V139" s="137" t="b">
        <f t="shared" ref="V139:V202" si="27">IF(F139&lt;E139,N139&lt;U139,N139&lt;=U139)</f>
        <v>1</v>
      </c>
      <c r="W139" s="137" t="b">
        <f t="shared" si="21"/>
        <v>1</v>
      </c>
      <c r="X139" s="137" t="b">
        <f t="shared" ref="X139:X202" si="28">R139&lt;N139*0.2</f>
        <v>0</v>
      </c>
      <c r="Y139" s="137" t="b">
        <f t="shared" ref="Y139:Y202" si="29">N139=P139+Q139+R139</f>
        <v>1</v>
      </c>
    </row>
    <row r="140" spans="1:25" s="117" customFormat="1" x14ac:dyDescent="0.25">
      <c r="A140" s="71">
        <v>17</v>
      </c>
      <c r="B140" s="96" t="s">
        <v>77</v>
      </c>
      <c r="C140" s="97">
        <f>C141</f>
        <v>215.74199999999999</v>
      </c>
      <c r="D140" s="47">
        <v>0</v>
      </c>
      <c r="E140" s="47">
        <v>0</v>
      </c>
      <c r="F140" s="47">
        <f>F141</f>
        <v>0</v>
      </c>
      <c r="G140" s="130">
        <f t="shared" si="22"/>
        <v>0</v>
      </c>
      <c r="H140" s="130">
        <f t="shared" si="23"/>
        <v>0</v>
      </c>
      <c r="I140" s="130">
        <f t="shared" si="24"/>
        <v>0</v>
      </c>
      <c r="J140" s="47"/>
      <c r="K140" s="47"/>
      <c r="L140" s="47"/>
      <c r="M140" s="116"/>
      <c r="N140" s="47"/>
      <c r="O140" s="47"/>
      <c r="P140" s="47"/>
      <c r="Q140" s="47"/>
      <c r="R140" s="47"/>
      <c r="S140" s="119"/>
      <c r="T140" s="142"/>
      <c r="U140" s="115"/>
      <c r="V140" s="119"/>
      <c r="W140" s="119"/>
      <c r="X140" s="119"/>
      <c r="Y140" s="119"/>
    </row>
    <row r="141" spans="1:25" ht="47.25" hidden="1" x14ac:dyDescent="0.25">
      <c r="A141" s="105"/>
      <c r="B141" s="19" t="s">
        <v>214</v>
      </c>
      <c r="C141" s="91">
        <f>SUM(C142:C145)</f>
        <v>215.74199999999999</v>
      </c>
      <c r="D141" s="52"/>
      <c r="E141" s="52"/>
      <c r="F141" s="92">
        <f>F142+F143+F144+F145</f>
        <v>0</v>
      </c>
      <c r="G141" s="4">
        <f t="shared" si="22"/>
        <v>0</v>
      </c>
      <c r="H141" s="4">
        <f t="shared" si="23"/>
        <v>0</v>
      </c>
      <c r="I141" s="143">
        <f t="shared" si="24"/>
        <v>0</v>
      </c>
      <c r="J141" s="52"/>
      <c r="K141" s="52"/>
      <c r="L141" s="52"/>
      <c r="M141" s="5" t="e">
        <f t="shared" ref="M141:M202" si="30">N141/F141*100</f>
        <v>#DIV/0!</v>
      </c>
      <c r="N141" s="52"/>
      <c r="O141" s="52"/>
      <c r="P141" s="52"/>
      <c r="Q141" s="52"/>
      <c r="R141" s="52"/>
      <c r="S141" s="137"/>
      <c r="T141" s="142">
        <f t="shared" si="25"/>
        <v>0</v>
      </c>
      <c r="U141" s="115">
        <f t="shared" si="26"/>
        <v>0</v>
      </c>
      <c r="V141" s="137" t="b">
        <f t="shared" si="27"/>
        <v>1</v>
      </c>
      <c r="W141" s="137" t="b">
        <f t="shared" si="21"/>
        <v>1</v>
      </c>
      <c r="X141" s="137" t="b">
        <f t="shared" si="28"/>
        <v>0</v>
      </c>
      <c r="Y141" s="137" t="b">
        <f t="shared" si="29"/>
        <v>1</v>
      </c>
    </row>
    <row r="142" spans="1:25" ht="31.5" x14ac:dyDescent="0.25">
      <c r="A142" s="105" t="s">
        <v>347</v>
      </c>
      <c r="B142" s="6" t="s">
        <v>81</v>
      </c>
      <c r="C142" s="72">
        <v>207.053</v>
      </c>
      <c r="D142" s="52">
        <v>0</v>
      </c>
      <c r="E142" s="52">
        <v>0</v>
      </c>
      <c r="F142" s="52">
        <v>0</v>
      </c>
      <c r="G142" s="4">
        <f t="shared" si="22"/>
        <v>0</v>
      </c>
      <c r="H142" s="4">
        <f t="shared" si="23"/>
        <v>0</v>
      </c>
      <c r="I142" s="4">
        <f t="shared" si="24"/>
        <v>0</v>
      </c>
      <c r="J142" s="52"/>
      <c r="K142" s="52"/>
      <c r="L142" s="52"/>
      <c r="M142" s="5">
        <v>0</v>
      </c>
      <c r="N142" s="52">
        <v>0</v>
      </c>
      <c r="O142" s="52"/>
      <c r="P142" s="52"/>
      <c r="Q142" s="52"/>
      <c r="R142" s="52"/>
      <c r="S142" s="137"/>
      <c r="T142" s="142">
        <f t="shared" si="25"/>
        <v>0</v>
      </c>
      <c r="U142" s="115">
        <f t="shared" si="26"/>
        <v>0</v>
      </c>
      <c r="V142" s="137" t="b">
        <f t="shared" si="27"/>
        <v>1</v>
      </c>
      <c r="W142" s="137" t="b">
        <f t="shared" si="21"/>
        <v>1</v>
      </c>
      <c r="X142" s="137" t="b">
        <f t="shared" si="28"/>
        <v>0</v>
      </c>
      <c r="Y142" s="137" t="b">
        <f t="shared" si="29"/>
        <v>1</v>
      </c>
    </row>
    <row r="143" spans="1:25" x14ac:dyDescent="0.25">
      <c r="A143" s="105" t="s">
        <v>313</v>
      </c>
      <c r="B143" s="6" t="s">
        <v>78</v>
      </c>
      <c r="C143" s="72">
        <v>3.944</v>
      </c>
      <c r="D143" s="52">
        <v>0</v>
      </c>
      <c r="E143" s="52">
        <v>0</v>
      </c>
      <c r="F143" s="52">
        <v>0</v>
      </c>
      <c r="G143" s="4">
        <f t="shared" si="22"/>
        <v>0</v>
      </c>
      <c r="H143" s="4">
        <f t="shared" si="23"/>
        <v>0</v>
      </c>
      <c r="I143" s="4">
        <f t="shared" si="24"/>
        <v>0</v>
      </c>
      <c r="J143" s="52"/>
      <c r="K143" s="52"/>
      <c r="L143" s="52"/>
      <c r="M143" s="5">
        <v>0</v>
      </c>
      <c r="N143" s="52">
        <v>0</v>
      </c>
      <c r="O143" s="52"/>
      <c r="P143" s="52"/>
      <c r="Q143" s="52"/>
      <c r="R143" s="52"/>
      <c r="S143" s="137"/>
      <c r="T143" s="142">
        <f t="shared" si="25"/>
        <v>0</v>
      </c>
      <c r="U143" s="115">
        <f t="shared" si="26"/>
        <v>0</v>
      </c>
      <c r="V143" s="137" t="b">
        <f t="shared" si="27"/>
        <v>1</v>
      </c>
      <c r="W143" s="137" t="b">
        <f t="shared" si="21"/>
        <v>1</v>
      </c>
      <c r="X143" s="137" t="b">
        <f t="shared" si="28"/>
        <v>0</v>
      </c>
      <c r="Y143" s="137" t="b">
        <f t="shared" si="29"/>
        <v>1</v>
      </c>
    </row>
    <row r="144" spans="1:25" x14ac:dyDescent="0.25">
      <c r="A144" s="105" t="s">
        <v>348</v>
      </c>
      <c r="B144" s="6" t="s">
        <v>80</v>
      </c>
      <c r="C144" s="72">
        <v>0.76400000000000001</v>
      </c>
      <c r="D144" s="52">
        <v>0</v>
      </c>
      <c r="E144" s="52">
        <v>0</v>
      </c>
      <c r="F144" s="52">
        <v>0</v>
      </c>
      <c r="G144" s="4">
        <f t="shared" si="22"/>
        <v>0</v>
      </c>
      <c r="H144" s="4">
        <f t="shared" si="23"/>
        <v>0</v>
      </c>
      <c r="I144" s="4">
        <f t="shared" si="24"/>
        <v>0</v>
      </c>
      <c r="J144" s="52"/>
      <c r="K144" s="52"/>
      <c r="L144" s="52"/>
      <c r="M144" s="5">
        <v>0</v>
      </c>
      <c r="N144" s="52">
        <v>0</v>
      </c>
      <c r="O144" s="52"/>
      <c r="P144" s="52"/>
      <c r="Q144" s="52"/>
      <c r="R144" s="52"/>
      <c r="S144" s="137"/>
      <c r="T144" s="142">
        <f t="shared" si="25"/>
        <v>0</v>
      </c>
      <c r="U144" s="115">
        <f t="shared" si="26"/>
        <v>0</v>
      </c>
      <c r="V144" s="137" t="b">
        <f t="shared" si="27"/>
        <v>1</v>
      </c>
      <c r="W144" s="137" t="b">
        <f t="shared" si="21"/>
        <v>1</v>
      </c>
      <c r="X144" s="137" t="b">
        <f t="shared" si="28"/>
        <v>0</v>
      </c>
      <c r="Y144" s="137" t="b">
        <f t="shared" si="29"/>
        <v>1</v>
      </c>
    </row>
    <row r="145" spans="1:25" x14ac:dyDescent="0.25">
      <c r="A145" s="105" t="s">
        <v>349</v>
      </c>
      <c r="B145" s="6" t="s">
        <v>79</v>
      </c>
      <c r="C145" s="72">
        <v>3.9809999999999999</v>
      </c>
      <c r="D145" s="52">
        <v>0</v>
      </c>
      <c r="E145" s="52">
        <v>0</v>
      </c>
      <c r="F145" s="52">
        <v>0</v>
      </c>
      <c r="G145" s="4">
        <f t="shared" si="22"/>
        <v>0</v>
      </c>
      <c r="H145" s="4">
        <f t="shared" si="23"/>
        <v>0</v>
      </c>
      <c r="I145" s="4">
        <f t="shared" si="24"/>
        <v>0</v>
      </c>
      <c r="J145" s="52"/>
      <c r="K145" s="52"/>
      <c r="L145" s="52"/>
      <c r="M145" s="5">
        <v>0</v>
      </c>
      <c r="N145" s="52">
        <v>0</v>
      </c>
      <c r="O145" s="52"/>
      <c r="P145" s="52"/>
      <c r="Q145" s="52"/>
      <c r="R145" s="52"/>
      <c r="S145" s="137"/>
      <c r="T145" s="142">
        <f t="shared" si="25"/>
        <v>0</v>
      </c>
      <c r="U145" s="115">
        <f t="shared" si="26"/>
        <v>0</v>
      </c>
      <c r="V145" s="137" t="b">
        <f t="shared" si="27"/>
        <v>1</v>
      </c>
      <c r="W145" s="137" t="b">
        <f t="shared" si="21"/>
        <v>1</v>
      </c>
      <c r="X145" s="137" t="b">
        <f t="shared" si="28"/>
        <v>0</v>
      </c>
      <c r="Y145" s="137" t="b">
        <f t="shared" si="29"/>
        <v>1</v>
      </c>
    </row>
    <row r="146" spans="1:25" s="117" customFormat="1" x14ac:dyDescent="0.25">
      <c r="A146" s="71">
        <v>18</v>
      </c>
      <c r="B146" s="33" t="s">
        <v>82</v>
      </c>
      <c r="C146" s="97">
        <f>C147</f>
        <v>179.31100000000001</v>
      </c>
      <c r="D146" s="47">
        <v>0</v>
      </c>
      <c r="E146" s="47">
        <v>0</v>
      </c>
      <c r="F146" s="47">
        <f>F147</f>
        <v>0</v>
      </c>
      <c r="G146" s="130">
        <f t="shared" si="22"/>
        <v>0</v>
      </c>
      <c r="H146" s="130">
        <f t="shared" si="23"/>
        <v>0</v>
      </c>
      <c r="I146" s="130">
        <f t="shared" si="24"/>
        <v>0</v>
      </c>
      <c r="J146" s="47"/>
      <c r="K146" s="47"/>
      <c r="L146" s="47"/>
      <c r="M146" s="116"/>
      <c r="N146" s="47"/>
      <c r="O146" s="47"/>
      <c r="P146" s="47"/>
      <c r="Q146" s="47"/>
      <c r="R146" s="47"/>
      <c r="S146" s="119"/>
      <c r="T146" s="142"/>
      <c r="U146" s="115"/>
      <c r="V146" s="119"/>
      <c r="W146" s="119"/>
      <c r="X146" s="119"/>
      <c r="Y146" s="119"/>
    </row>
    <row r="147" spans="1:25" ht="47.25" hidden="1" x14ac:dyDescent="0.25">
      <c r="A147" s="105"/>
      <c r="B147" s="19" t="s">
        <v>215</v>
      </c>
      <c r="C147" s="91">
        <f>C148+C149</f>
        <v>179.31100000000001</v>
      </c>
      <c r="D147" s="52"/>
      <c r="E147" s="52"/>
      <c r="F147" s="92">
        <f>F148+F149</f>
        <v>0</v>
      </c>
      <c r="G147" s="4">
        <f t="shared" si="22"/>
        <v>0</v>
      </c>
      <c r="H147" s="4">
        <f t="shared" si="23"/>
        <v>0</v>
      </c>
      <c r="I147" s="143">
        <f t="shared" si="24"/>
        <v>0</v>
      </c>
      <c r="J147" s="52"/>
      <c r="K147" s="52"/>
      <c r="L147" s="52"/>
      <c r="M147" s="5" t="e">
        <f t="shared" si="30"/>
        <v>#DIV/0!</v>
      </c>
      <c r="N147" s="52"/>
      <c r="O147" s="52"/>
      <c r="P147" s="52"/>
      <c r="Q147" s="52"/>
      <c r="R147" s="52"/>
      <c r="S147" s="137"/>
      <c r="T147" s="142">
        <f t="shared" si="25"/>
        <v>0</v>
      </c>
      <c r="U147" s="115">
        <f t="shared" si="26"/>
        <v>0</v>
      </c>
      <c r="V147" s="137" t="b">
        <f t="shared" si="27"/>
        <v>1</v>
      </c>
      <c r="W147" s="137" t="b">
        <f t="shared" si="21"/>
        <v>1</v>
      </c>
      <c r="X147" s="137" t="b">
        <f t="shared" si="28"/>
        <v>0</v>
      </c>
      <c r="Y147" s="137" t="b">
        <f t="shared" si="29"/>
        <v>1</v>
      </c>
    </row>
    <row r="148" spans="1:25" x14ac:dyDescent="0.25">
      <c r="A148" s="105" t="s">
        <v>350</v>
      </c>
      <c r="B148" s="6" t="s">
        <v>84</v>
      </c>
      <c r="C148" s="72">
        <v>105.30800000000001</v>
      </c>
      <c r="D148" s="52">
        <v>0</v>
      </c>
      <c r="E148" s="52">
        <v>0</v>
      </c>
      <c r="F148" s="52">
        <v>0</v>
      </c>
      <c r="G148" s="4">
        <f t="shared" si="22"/>
        <v>0</v>
      </c>
      <c r="H148" s="4">
        <f t="shared" si="23"/>
        <v>0</v>
      </c>
      <c r="I148" s="4">
        <f t="shared" si="24"/>
        <v>0</v>
      </c>
      <c r="J148" s="52"/>
      <c r="K148" s="52"/>
      <c r="L148" s="52"/>
      <c r="M148" s="5">
        <v>0</v>
      </c>
      <c r="N148" s="52">
        <v>0</v>
      </c>
      <c r="O148" s="52"/>
      <c r="P148" s="52"/>
      <c r="Q148" s="52"/>
      <c r="R148" s="52"/>
      <c r="S148" s="137"/>
      <c r="T148" s="142">
        <f t="shared" si="25"/>
        <v>0</v>
      </c>
      <c r="U148" s="115">
        <f t="shared" si="26"/>
        <v>0</v>
      </c>
      <c r="V148" s="137" t="b">
        <f t="shared" si="27"/>
        <v>1</v>
      </c>
      <c r="W148" s="137" t="b">
        <f t="shared" si="21"/>
        <v>1</v>
      </c>
      <c r="X148" s="137" t="b">
        <f t="shared" si="28"/>
        <v>0</v>
      </c>
      <c r="Y148" s="137" t="b">
        <f t="shared" si="29"/>
        <v>1</v>
      </c>
    </row>
    <row r="149" spans="1:25" x14ac:dyDescent="0.25">
      <c r="A149" s="105" t="s">
        <v>351</v>
      </c>
      <c r="B149" s="6" t="s">
        <v>83</v>
      </c>
      <c r="C149" s="72">
        <v>74.003</v>
      </c>
      <c r="D149" s="52">
        <v>0</v>
      </c>
      <c r="E149" s="52">
        <v>0</v>
      </c>
      <c r="F149" s="52">
        <v>0</v>
      </c>
      <c r="G149" s="4">
        <f t="shared" si="22"/>
        <v>0</v>
      </c>
      <c r="H149" s="4">
        <f t="shared" si="23"/>
        <v>0</v>
      </c>
      <c r="I149" s="4">
        <f t="shared" si="24"/>
        <v>0</v>
      </c>
      <c r="J149" s="52"/>
      <c r="K149" s="52"/>
      <c r="L149" s="52"/>
      <c r="M149" s="5">
        <v>0</v>
      </c>
      <c r="N149" s="52">
        <v>0</v>
      </c>
      <c r="O149" s="52"/>
      <c r="P149" s="52"/>
      <c r="Q149" s="52"/>
      <c r="R149" s="52"/>
      <c r="S149" s="137"/>
      <c r="T149" s="142">
        <f t="shared" si="25"/>
        <v>0</v>
      </c>
      <c r="U149" s="115">
        <f t="shared" si="26"/>
        <v>0</v>
      </c>
      <c r="V149" s="137" t="b">
        <f t="shared" si="27"/>
        <v>1</v>
      </c>
      <c r="W149" s="137" t="b">
        <f t="shared" si="21"/>
        <v>1</v>
      </c>
      <c r="X149" s="137" t="b">
        <f t="shared" si="28"/>
        <v>0</v>
      </c>
      <c r="Y149" s="137" t="b">
        <f t="shared" si="29"/>
        <v>1</v>
      </c>
    </row>
    <row r="150" spans="1:25" s="117" customFormat="1" x14ac:dyDescent="0.25">
      <c r="A150" s="71">
        <v>19</v>
      </c>
      <c r="B150" s="96" t="s">
        <v>85</v>
      </c>
      <c r="C150" s="97">
        <f>C151</f>
        <v>304.29799999999994</v>
      </c>
      <c r="D150" s="47">
        <v>0</v>
      </c>
      <c r="E150" s="47">
        <v>0</v>
      </c>
      <c r="F150" s="47">
        <f>F151</f>
        <v>0</v>
      </c>
      <c r="G150" s="130">
        <f t="shared" si="22"/>
        <v>0</v>
      </c>
      <c r="H150" s="130">
        <f t="shared" si="23"/>
        <v>0</v>
      </c>
      <c r="I150" s="130">
        <f t="shared" si="24"/>
        <v>0</v>
      </c>
      <c r="J150" s="47"/>
      <c r="K150" s="47"/>
      <c r="L150" s="47"/>
      <c r="M150" s="116"/>
      <c r="N150" s="47"/>
      <c r="O150" s="47"/>
      <c r="P150" s="47"/>
      <c r="Q150" s="47"/>
      <c r="R150" s="47"/>
      <c r="S150" s="119"/>
      <c r="T150" s="142"/>
      <c r="U150" s="115"/>
      <c r="V150" s="119"/>
      <c r="W150" s="119"/>
      <c r="X150" s="119"/>
      <c r="Y150" s="119"/>
    </row>
    <row r="151" spans="1:25" ht="47.25" hidden="1" x14ac:dyDescent="0.25">
      <c r="A151" s="105"/>
      <c r="B151" s="19" t="s">
        <v>216</v>
      </c>
      <c r="C151" s="91">
        <f>C152+C153+C154+C155+C156+C157</f>
        <v>304.29799999999994</v>
      </c>
      <c r="D151" s="52"/>
      <c r="E151" s="52"/>
      <c r="F151" s="92">
        <f>F152+F153+F154+F155</f>
        <v>0</v>
      </c>
      <c r="G151" s="4">
        <f t="shared" si="22"/>
        <v>0</v>
      </c>
      <c r="H151" s="4">
        <f t="shared" si="23"/>
        <v>0</v>
      </c>
      <c r="I151" s="143">
        <f t="shared" si="24"/>
        <v>0</v>
      </c>
      <c r="J151" s="52"/>
      <c r="K151" s="52"/>
      <c r="L151" s="52"/>
      <c r="M151" s="5" t="e">
        <f t="shared" si="30"/>
        <v>#DIV/0!</v>
      </c>
      <c r="N151" s="52"/>
      <c r="O151" s="52"/>
      <c r="P151" s="52"/>
      <c r="Q151" s="52"/>
      <c r="R151" s="52"/>
      <c r="S151" s="137"/>
      <c r="T151" s="142">
        <f t="shared" si="25"/>
        <v>0</v>
      </c>
      <c r="U151" s="115">
        <f t="shared" si="26"/>
        <v>0</v>
      </c>
      <c r="V151" s="137" t="b">
        <f t="shared" si="27"/>
        <v>1</v>
      </c>
      <c r="W151" s="137" t="b">
        <f t="shared" si="21"/>
        <v>1</v>
      </c>
      <c r="X151" s="137" t="b">
        <f t="shared" si="28"/>
        <v>0</v>
      </c>
      <c r="Y151" s="137" t="b">
        <f t="shared" si="29"/>
        <v>1</v>
      </c>
    </row>
    <row r="152" spans="1:25" ht="15.75" customHeight="1" x14ac:dyDescent="0.25">
      <c r="A152" s="105" t="s">
        <v>352</v>
      </c>
      <c r="B152" s="6" t="s">
        <v>217</v>
      </c>
      <c r="C152" s="72">
        <v>83.257999999999996</v>
      </c>
      <c r="D152" s="52">
        <v>0</v>
      </c>
      <c r="E152" s="52">
        <v>0</v>
      </c>
      <c r="F152" s="52">
        <v>0</v>
      </c>
      <c r="G152" s="4">
        <f t="shared" si="22"/>
        <v>0</v>
      </c>
      <c r="H152" s="4">
        <f t="shared" si="23"/>
        <v>0</v>
      </c>
      <c r="I152" s="4">
        <f t="shared" si="24"/>
        <v>0</v>
      </c>
      <c r="J152" s="52"/>
      <c r="K152" s="52"/>
      <c r="L152" s="52"/>
      <c r="M152" s="5">
        <v>0</v>
      </c>
      <c r="N152" s="52">
        <v>0</v>
      </c>
      <c r="O152" s="52"/>
      <c r="P152" s="52"/>
      <c r="Q152" s="52"/>
      <c r="R152" s="52"/>
      <c r="S152" s="137"/>
      <c r="T152" s="142">
        <f t="shared" si="25"/>
        <v>0</v>
      </c>
      <c r="U152" s="115">
        <f t="shared" si="26"/>
        <v>0</v>
      </c>
      <c r="V152" s="137" t="b">
        <f t="shared" si="27"/>
        <v>1</v>
      </c>
      <c r="W152" s="137" t="b">
        <f t="shared" si="21"/>
        <v>1</v>
      </c>
      <c r="X152" s="137" t="b">
        <f t="shared" si="28"/>
        <v>0</v>
      </c>
      <c r="Y152" s="137" t="b">
        <f t="shared" si="29"/>
        <v>1</v>
      </c>
    </row>
    <row r="153" spans="1:25" ht="31.5" x14ac:dyDescent="0.25">
      <c r="A153" s="105" t="s">
        <v>353</v>
      </c>
      <c r="B153" s="6" t="s">
        <v>170</v>
      </c>
      <c r="C153" s="72">
        <v>23.263000000000002</v>
      </c>
      <c r="D153" s="52">
        <v>0</v>
      </c>
      <c r="E153" s="52">
        <v>0</v>
      </c>
      <c r="F153" s="52">
        <v>0</v>
      </c>
      <c r="G153" s="4">
        <f t="shared" si="22"/>
        <v>0</v>
      </c>
      <c r="H153" s="4">
        <f t="shared" si="23"/>
        <v>0</v>
      </c>
      <c r="I153" s="4">
        <f t="shared" si="24"/>
        <v>0</v>
      </c>
      <c r="J153" s="52"/>
      <c r="K153" s="52"/>
      <c r="L153" s="52"/>
      <c r="M153" s="5">
        <v>0</v>
      </c>
      <c r="N153" s="52">
        <v>0</v>
      </c>
      <c r="O153" s="52"/>
      <c r="P153" s="52"/>
      <c r="Q153" s="52"/>
      <c r="R153" s="52"/>
      <c r="S153" s="137"/>
      <c r="T153" s="142">
        <f t="shared" si="25"/>
        <v>0</v>
      </c>
      <c r="U153" s="115">
        <f t="shared" si="26"/>
        <v>0</v>
      </c>
      <c r="V153" s="137" t="b">
        <f t="shared" si="27"/>
        <v>1</v>
      </c>
      <c r="W153" s="137" t="b">
        <f t="shared" si="21"/>
        <v>1</v>
      </c>
      <c r="X153" s="137" t="b">
        <f t="shared" si="28"/>
        <v>0</v>
      </c>
      <c r="Y153" s="137" t="b">
        <f t="shared" si="29"/>
        <v>1</v>
      </c>
    </row>
    <row r="154" spans="1:25" ht="31.5" x14ac:dyDescent="0.25">
      <c r="A154" s="105" t="s">
        <v>355</v>
      </c>
      <c r="B154" s="6" t="s">
        <v>88</v>
      </c>
      <c r="C154" s="72">
        <v>145.70099999999999</v>
      </c>
      <c r="D154" s="52">
        <v>0</v>
      </c>
      <c r="E154" s="52">
        <v>0</v>
      </c>
      <c r="F154" s="52">
        <v>0</v>
      </c>
      <c r="G154" s="4">
        <f t="shared" si="22"/>
        <v>0</v>
      </c>
      <c r="H154" s="4">
        <f t="shared" si="23"/>
        <v>0</v>
      </c>
      <c r="I154" s="4">
        <f t="shared" si="24"/>
        <v>0</v>
      </c>
      <c r="J154" s="52"/>
      <c r="K154" s="52"/>
      <c r="L154" s="52"/>
      <c r="M154" s="5">
        <v>0</v>
      </c>
      <c r="N154" s="52">
        <v>0</v>
      </c>
      <c r="O154" s="52"/>
      <c r="P154" s="52"/>
      <c r="Q154" s="52"/>
      <c r="R154" s="52"/>
      <c r="S154" s="137"/>
      <c r="T154" s="142">
        <f t="shared" si="25"/>
        <v>0</v>
      </c>
      <c r="U154" s="115">
        <f t="shared" si="26"/>
        <v>0</v>
      </c>
      <c r="V154" s="137" t="b">
        <f t="shared" si="27"/>
        <v>1</v>
      </c>
      <c r="W154" s="137" t="b">
        <f t="shared" si="21"/>
        <v>1</v>
      </c>
      <c r="X154" s="137" t="b">
        <f t="shared" si="28"/>
        <v>0</v>
      </c>
      <c r="Y154" s="137" t="b">
        <f t="shared" si="29"/>
        <v>1</v>
      </c>
    </row>
    <row r="155" spans="1:25" x14ac:dyDescent="0.25">
      <c r="A155" s="105" t="s">
        <v>356</v>
      </c>
      <c r="B155" s="6" t="s">
        <v>358</v>
      </c>
      <c r="C155" s="72">
        <v>6.5309999999999997</v>
      </c>
      <c r="D155" s="52">
        <v>0</v>
      </c>
      <c r="E155" s="52">
        <v>0</v>
      </c>
      <c r="F155" s="52">
        <v>0</v>
      </c>
      <c r="G155" s="4">
        <f t="shared" si="22"/>
        <v>0</v>
      </c>
      <c r="H155" s="4">
        <f t="shared" si="23"/>
        <v>0</v>
      </c>
      <c r="I155" s="4">
        <f t="shared" si="24"/>
        <v>0</v>
      </c>
      <c r="J155" s="52"/>
      <c r="K155" s="52"/>
      <c r="L155" s="52"/>
      <c r="M155" s="5">
        <v>0</v>
      </c>
      <c r="N155" s="52">
        <v>0</v>
      </c>
      <c r="O155" s="52"/>
      <c r="P155" s="52"/>
      <c r="Q155" s="52"/>
      <c r="R155" s="52"/>
      <c r="S155" s="137"/>
      <c r="T155" s="142">
        <f t="shared" si="25"/>
        <v>0</v>
      </c>
      <c r="U155" s="115">
        <f t="shared" si="26"/>
        <v>0</v>
      </c>
      <c r="V155" s="137" t="b">
        <f t="shared" si="27"/>
        <v>1</v>
      </c>
      <c r="W155" s="137" t="b">
        <f t="shared" si="21"/>
        <v>1</v>
      </c>
      <c r="X155" s="137" t="b">
        <f t="shared" si="28"/>
        <v>0</v>
      </c>
      <c r="Y155" s="137" t="b">
        <f t="shared" si="29"/>
        <v>1</v>
      </c>
    </row>
    <row r="156" spans="1:25" x14ac:dyDescent="0.25">
      <c r="A156" s="105" t="s">
        <v>357</v>
      </c>
      <c r="B156" s="6" t="s">
        <v>86</v>
      </c>
      <c r="C156" s="72">
        <v>14.055999999999999</v>
      </c>
      <c r="D156" s="52">
        <v>0</v>
      </c>
      <c r="E156" s="52">
        <v>0</v>
      </c>
      <c r="F156" s="52">
        <v>0</v>
      </c>
      <c r="G156" s="4">
        <f t="shared" si="22"/>
        <v>0</v>
      </c>
      <c r="H156" s="4">
        <f t="shared" si="23"/>
        <v>0</v>
      </c>
      <c r="I156" s="4">
        <f t="shared" si="24"/>
        <v>0</v>
      </c>
      <c r="J156" s="52"/>
      <c r="K156" s="52"/>
      <c r="L156" s="52"/>
      <c r="M156" s="5">
        <v>0</v>
      </c>
      <c r="N156" s="52">
        <v>0</v>
      </c>
      <c r="O156" s="52"/>
      <c r="P156" s="52"/>
      <c r="Q156" s="52"/>
      <c r="R156" s="52"/>
      <c r="S156" s="137"/>
      <c r="T156" s="142">
        <f t="shared" si="25"/>
        <v>0</v>
      </c>
      <c r="U156" s="115">
        <f t="shared" si="26"/>
        <v>0</v>
      </c>
      <c r="V156" s="137" t="b">
        <f t="shared" si="27"/>
        <v>1</v>
      </c>
      <c r="W156" s="137" t="b">
        <f t="shared" si="21"/>
        <v>1</v>
      </c>
      <c r="X156" s="137" t="b">
        <f t="shared" si="28"/>
        <v>0</v>
      </c>
      <c r="Y156" s="137" t="b">
        <f t="shared" si="29"/>
        <v>1</v>
      </c>
    </row>
    <row r="157" spans="1:25" x14ac:dyDescent="0.25">
      <c r="A157" s="105" t="s">
        <v>354</v>
      </c>
      <c r="B157" s="6" t="s">
        <v>87</v>
      </c>
      <c r="C157" s="72">
        <v>31.489000000000001</v>
      </c>
      <c r="D157" s="52">
        <v>0</v>
      </c>
      <c r="E157" s="52">
        <v>0</v>
      </c>
      <c r="F157" s="52">
        <v>0</v>
      </c>
      <c r="G157" s="4">
        <f t="shared" si="22"/>
        <v>0</v>
      </c>
      <c r="H157" s="4">
        <f t="shared" si="23"/>
        <v>0</v>
      </c>
      <c r="I157" s="4">
        <f t="shared" si="24"/>
        <v>0</v>
      </c>
      <c r="J157" s="52"/>
      <c r="K157" s="52"/>
      <c r="L157" s="52"/>
      <c r="M157" s="5">
        <v>0</v>
      </c>
      <c r="N157" s="52">
        <v>0</v>
      </c>
      <c r="O157" s="52"/>
      <c r="P157" s="52"/>
      <c r="Q157" s="52"/>
      <c r="R157" s="52"/>
      <c r="S157" s="137"/>
      <c r="T157" s="142">
        <f t="shared" si="25"/>
        <v>0</v>
      </c>
      <c r="U157" s="115">
        <f t="shared" si="26"/>
        <v>0</v>
      </c>
      <c r="V157" s="137" t="b">
        <f t="shared" si="27"/>
        <v>1</v>
      </c>
      <c r="W157" s="137" t="b">
        <f t="shared" si="21"/>
        <v>1</v>
      </c>
      <c r="X157" s="137" t="b">
        <f t="shared" si="28"/>
        <v>0</v>
      </c>
      <c r="Y157" s="137" t="b">
        <f t="shared" si="29"/>
        <v>1</v>
      </c>
    </row>
    <row r="158" spans="1:25" s="117" customFormat="1" x14ac:dyDescent="0.25">
      <c r="A158" s="71">
        <v>20</v>
      </c>
      <c r="B158" s="96" t="s">
        <v>89</v>
      </c>
      <c r="C158" s="97">
        <f>C159</f>
        <v>329.39600000000002</v>
      </c>
      <c r="D158" s="47">
        <v>0</v>
      </c>
      <c r="E158" s="47">
        <v>0</v>
      </c>
      <c r="F158" s="47">
        <f>F159</f>
        <v>8</v>
      </c>
      <c r="G158" s="130">
        <f t="shared" si="22"/>
        <v>0</v>
      </c>
      <c r="H158" s="130">
        <f t="shared" si="23"/>
        <v>0</v>
      </c>
      <c r="I158" s="130">
        <f t="shared" si="24"/>
        <v>2.4286876586236628E-2</v>
      </c>
      <c r="J158" s="47"/>
      <c r="K158" s="47"/>
      <c r="L158" s="47"/>
      <c r="M158" s="116"/>
      <c r="N158" s="47"/>
      <c r="O158" s="47"/>
      <c r="P158" s="47"/>
      <c r="Q158" s="47"/>
      <c r="R158" s="47"/>
      <c r="S158" s="119"/>
      <c r="T158" s="142"/>
      <c r="U158" s="115"/>
      <c r="V158" s="119"/>
      <c r="W158" s="119"/>
      <c r="X158" s="119"/>
      <c r="Y158" s="119"/>
    </row>
    <row r="159" spans="1:25" ht="47.25" hidden="1" x14ac:dyDescent="0.25">
      <c r="A159" s="105" t="s">
        <v>219</v>
      </c>
      <c r="B159" s="19" t="s">
        <v>220</v>
      </c>
      <c r="C159" s="91">
        <f>C160+C161+C162</f>
        <v>329.39600000000002</v>
      </c>
      <c r="D159" s="52"/>
      <c r="E159" s="52"/>
      <c r="F159" s="92">
        <f>F160+F161+F162</f>
        <v>8</v>
      </c>
      <c r="G159" s="4">
        <f t="shared" si="22"/>
        <v>0</v>
      </c>
      <c r="H159" s="4">
        <f t="shared" si="23"/>
        <v>0</v>
      </c>
      <c r="I159" s="143">
        <f t="shared" si="24"/>
        <v>2.4286876586236628E-2</v>
      </c>
      <c r="J159" s="52"/>
      <c r="K159" s="52"/>
      <c r="L159" s="52"/>
      <c r="M159" s="5">
        <f t="shared" si="30"/>
        <v>0</v>
      </c>
      <c r="N159" s="52"/>
      <c r="O159" s="52"/>
      <c r="P159" s="52"/>
      <c r="Q159" s="52"/>
      <c r="R159" s="52"/>
      <c r="S159" s="137"/>
      <c r="T159" s="142">
        <f t="shared" si="25"/>
        <v>2.4286876586236628E-2</v>
      </c>
      <c r="U159" s="115">
        <f t="shared" si="26"/>
        <v>0</v>
      </c>
      <c r="V159" s="137" t="b">
        <f t="shared" si="27"/>
        <v>1</v>
      </c>
      <c r="W159" s="137" t="b">
        <f t="shared" si="21"/>
        <v>1</v>
      </c>
      <c r="X159" s="137" t="b">
        <f t="shared" si="28"/>
        <v>0</v>
      </c>
      <c r="Y159" s="137" t="b">
        <f t="shared" si="29"/>
        <v>1</v>
      </c>
    </row>
    <row r="160" spans="1:25" x14ac:dyDescent="0.25">
      <c r="A160" s="105" t="s">
        <v>359</v>
      </c>
      <c r="B160" s="6" t="s">
        <v>92</v>
      </c>
      <c r="C160" s="72">
        <v>211.023</v>
      </c>
      <c r="D160" s="52">
        <v>0</v>
      </c>
      <c r="E160" s="52">
        <v>0</v>
      </c>
      <c r="F160" s="52">
        <v>0</v>
      </c>
      <c r="G160" s="4">
        <f t="shared" si="22"/>
        <v>0</v>
      </c>
      <c r="H160" s="4">
        <f t="shared" si="23"/>
        <v>0</v>
      </c>
      <c r="I160" s="4">
        <f t="shared" si="24"/>
        <v>0</v>
      </c>
      <c r="J160" s="52"/>
      <c r="K160" s="52"/>
      <c r="L160" s="52"/>
      <c r="M160" s="5">
        <v>0</v>
      </c>
      <c r="N160" s="52">
        <v>0</v>
      </c>
      <c r="O160" s="52"/>
      <c r="P160" s="52"/>
      <c r="Q160" s="52"/>
      <c r="R160" s="52"/>
      <c r="S160" s="137"/>
      <c r="T160" s="142">
        <f t="shared" si="25"/>
        <v>0</v>
      </c>
      <c r="U160" s="115">
        <f t="shared" si="26"/>
        <v>0</v>
      </c>
      <c r="V160" s="137" t="b">
        <f t="shared" si="27"/>
        <v>1</v>
      </c>
      <c r="W160" s="137" t="b">
        <f t="shared" si="21"/>
        <v>1</v>
      </c>
      <c r="X160" s="137" t="b">
        <f t="shared" si="28"/>
        <v>0</v>
      </c>
      <c r="Y160" s="137" t="b">
        <f t="shared" si="29"/>
        <v>1</v>
      </c>
    </row>
    <row r="161" spans="1:25" x14ac:dyDescent="0.25">
      <c r="A161" s="105" t="s">
        <v>360</v>
      </c>
      <c r="B161" s="6" t="s">
        <v>90</v>
      </c>
      <c r="C161" s="72">
        <v>43.253</v>
      </c>
      <c r="D161" s="52">
        <v>0</v>
      </c>
      <c r="E161" s="52">
        <v>0</v>
      </c>
      <c r="F161" s="52">
        <v>8</v>
      </c>
      <c r="G161" s="4">
        <f t="shared" si="22"/>
        <v>0</v>
      </c>
      <c r="H161" s="4">
        <f t="shared" si="23"/>
        <v>0</v>
      </c>
      <c r="I161" s="4">
        <f t="shared" si="24"/>
        <v>0.18495826879060412</v>
      </c>
      <c r="J161" s="52"/>
      <c r="K161" s="52"/>
      <c r="L161" s="52"/>
      <c r="M161" s="5">
        <f t="shared" si="30"/>
        <v>0</v>
      </c>
      <c r="N161" s="52">
        <v>0</v>
      </c>
      <c r="O161" s="52"/>
      <c r="P161" s="52"/>
      <c r="Q161" s="52"/>
      <c r="R161" s="52"/>
      <c r="S161" s="137"/>
      <c r="T161" s="142">
        <f t="shared" si="25"/>
        <v>0.18495826879060412</v>
      </c>
      <c r="U161" s="115">
        <f t="shared" si="26"/>
        <v>0</v>
      </c>
      <c r="V161" s="137" t="b">
        <f t="shared" si="27"/>
        <v>1</v>
      </c>
      <c r="W161" s="137" t="b">
        <f t="shared" si="21"/>
        <v>1</v>
      </c>
      <c r="X161" s="137" t="b">
        <f t="shared" si="28"/>
        <v>0</v>
      </c>
      <c r="Y161" s="137" t="b">
        <f t="shared" si="29"/>
        <v>1</v>
      </c>
    </row>
    <row r="162" spans="1:25" x14ac:dyDescent="0.25">
      <c r="A162" s="105" t="s">
        <v>361</v>
      </c>
      <c r="B162" s="6" t="s">
        <v>91</v>
      </c>
      <c r="C162" s="72">
        <v>75.12</v>
      </c>
      <c r="D162" s="52">
        <v>0</v>
      </c>
      <c r="E162" s="52">
        <v>0</v>
      </c>
      <c r="F162" s="52">
        <v>0</v>
      </c>
      <c r="G162" s="4">
        <f t="shared" si="22"/>
        <v>0</v>
      </c>
      <c r="H162" s="4">
        <f t="shared" si="23"/>
        <v>0</v>
      </c>
      <c r="I162" s="4">
        <f t="shared" si="24"/>
        <v>0</v>
      </c>
      <c r="J162" s="52"/>
      <c r="K162" s="52"/>
      <c r="L162" s="52"/>
      <c r="M162" s="5">
        <v>0</v>
      </c>
      <c r="N162" s="52">
        <v>0</v>
      </c>
      <c r="O162" s="52"/>
      <c r="P162" s="52"/>
      <c r="Q162" s="52"/>
      <c r="R162" s="52"/>
      <c r="S162" s="137"/>
      <c r="T162" s="142">
        <f t="shared" si="25"/>
        <v>0</v>
      </c>
      <c r="U162" s="115">
        <f t="shared" si="26"/>
        <v>0</v>
      </c>
      <c r="V162" s="137" t="b">
        <f t="shared" si="27"/>
        <v>1</v>
      </c>
      <c r="W162" s="137" t="b">
        <f t="shared" si="21"/>
        <v>1</v>
      </c>
      <c r="X162" s="137" t="b">
        <f t="shared" si="28"/>
        <v>0</v>
      </c>
      <c r="Y162" s="137" t="b">
        <f t="shared" si="29"/>
        <v>1</v>
      </c>
    </row>
    <row r="163" spans="1:25" s="117" customFormat="1" x14ac:dyDescent="0.25">
      <c r="A163" s="71">
        <v>21</v>
      </c>
      <c r="B163" s="33" t="s">
        <v>93</v>
      </c>
      <c r="C163" s="97">
        <f>C164</f>
        <v>244.08200000000002</v>
      </c>
      <c r="D163" s="47">
        <v>0</v>
      </c>
      <c r="E163" s="47">
        <v>0</v>
      </c>
      <c r="F163" s="122">
        <f>F164</f>
        <v>0</v>
      </c>
      <c r="G163" s="130">
        <f t="shared" si="22"/>
        <v>0</v>
      </c>
      <c r="H163" s="130">
        <f t="shared" si="23"/>
        <v>0</v>
      </c>
      <c r="I163" s="130">
        <f t="shared" si="24"/>
        <v>0</v>
      </c>
      <c r="J163" s="47"/>
      <c r="K163" s="47"/>
      <c r="L163" s="47"/>
      <c r="M163" s="116"/>
      <c r="N163" s="47"/>
      <c r="O163" s="47"/>
      <c r="P163" s="47"/>
      <c r="Q163" s="47"/>
      <c r="R163" s="47"/>
      <c r="S163" s="119"/>
      <c r="T163" s="142"/>
      <c r="U163" s="115"/>
      <c r="V163" s="119"/>
      <c r="W163" s="119"/>
      <c r="X163" s="119"/>
      <c r="Y163" s="119"/>
    </row>
    <row r="164" spans="1:25" ht="47.25" hidden="1" x14ac:dyDescent="0.25">
      <c r="A164" s="105"/>
      <c r="B164" s="19" t="s">
        <v>221</v>
      </c>
      <c r="C164" s="91">
        <f>C165+C166+C167</f>
        <v>244.08200000000002</v>
      </c>
      <c r="D164" s="52"/>
      <c r="E164" s="52"/>
      <c r="F164" s="129">
        <f>F165+F166+F167</f>
        <v>0</v>
      </c>
      <c r="G164" s="4">
        <f t="shared" si="22"/>
        <v>0</v>
      </c>
      <c r="H164" s="4">
        <f t="shared" si="23"/>
        <v>0</v>
      </c>
      <c r="I164" s="143">
        <f t="shared" si="24"/>
        <v>0</v>
      </c>
      <c r="J164" s="52"/>
      <c r="K164" s="52"/>
      <c r="L164" s="52"/>
      <c r="M164" s="5" t="e">
        <f t="shared" si="30"/>
        <v>#DIV/0!</v>
      </c>
      <c r="N164" s="52"/>
      <c r="O164" s="52"/>
      <c r="P164" s="52"/>
      <c r="Q164" s="52"/>
      <c r="R164" s="52"/>
      <c r="S164" s="137"/>
      <c r="T164" s="142">
        <f t="shared" si="25"/>
        <v>0</v>
      </c>
      <c r="U164" s="115">
        <f t="shared" si="26"/>
        <v>0</v>
      </c>
      <c r="V164" s="137" t="b">
        <f t="shared" si="27"/>
        <v>1</v>
      </c>
      <c r="W164" s="137" t="b">
        <f t="shared" si="21"/>
        <v>1</v>
      </c>
      <c r="X164" s="137" t="b">
        <f t="shared" si="28"/>
        <v>0</v>
      </c>
      <c r="Y164" s="137" t="b">
        <f t="shared" si="29"/>
        <v>1</v>
      </c>
    </row>
    <row r="165" spans="1:25" x14ac:dyDescent="0.25">
      <c r="A165" s="105" t="s">
        <v>362</v>
      </c>
      <c r="B165" s="6" t="s">
        <v>96</v>
      </c>
      <c r="C165" s="72">
        <v>163.01400000000001</v>
      </c>
      <c r="D165" s="65">
        <v>0</v>
      </c>
      <c r="E165" s="65">
        <v>0</v>
      </c>
      <c r="F165" s="65">
        <v>0</v>
      </c>
      <c r="G165" s="4">
        <f t="shared" si="22"/>
        <v>0</v>
      </c>
      <c r="H165" s="4">
        <f t="shared" si="23"/>
        <v>0</v>
      </c>
      <c r="I165" s="4">
        <f t="shared" si="24"/>
        <v>0</v>
      </c>
      <c r="J165" s="52"/>
      <c r="K165" s="52"/>
      <c r="L165" s="52"/>
      <c r="M165" s="5">
        <v>0</v>
      </c>
      <c r="N165" s="52">
        <v>0</v>
      </c>
      <c r="O165" s="52"/>
      <c r="P165" s="52"/>
      <c r="Q165" s="52"/>
      <c r="R165" s="52"/>
      <c r="S165" s="137"/>
      <c r="T165" s="142">
        <f t="shared" si="25"/>
        <v>0</v>
      </c>
      <c r="U165" s="115">
        <f t="shared" si="26"/>
        <v>0</v>
      </c>
      <c r="V165" s="137" t="b">
        <f t="shared" si="27"/>
        <v>1</v>
      </c>
      <c r="W165" s="137" t="b">
        <f t="shared" si="21"/>
        <v>1</v>
      </c>
      <c r="X165" s="137" t="b">
        <f t="shared" si="28"/>
        <v>0</v>
      </c>
      <c r="Y165" s="137" t="b">
        <f t="shared" si="29"/>
        <v>1</v>
      </c>
    </row>
    <row r="166" spans="1:25" x14ac:dyDescent="0.25">
      <c r="A166" s="105" t="s">
        <v>363</v>
      </c>
      <c r="B166" s="6" t="s">
        <v>95</v>
      </c>
      <c r="C166" s="72">
        <v>51.948</v>
      </c>
      <c r="D166" s="65">
        <v>0</v>
      </c>
      <c r="E166" s="65">
        <v>0</v>
      </c>
      <c r="F166" s="65">
        <v>0</v>
      </c>
      <c r="G166" s="4">
        <f t="shared" si="22"/>
        <v>0</v>
      </c>
      <c r="H166" s="4">
        <f t="shared" si="23"/>
        <v>0</v>
      </c>
      <c r="I166" s="4">
        <f t="shared" si="24"/>
        <v>0</v>
      </c>
      <c r="J166" s="52"/>
      <c r="K166" s="52"/>
      <c r="L166" s="52"/>
      <c r="M166" s="5">
        <v>0</v>
      </c>
      <c r="N166" s="52">
        <v>0</v>
      </c>
      <c r="O166" s="52"/>
      <c r="P166" s="52"/>
      <c r="Q166" s="52"/>
      <c r="R166" s="52"/>
      <c r="S166" s="137"/>
      <c r="T166" s="142">
        <f t="shared" si="25"/>
        <v>0</v>
      </c>
      <c r="U166" s="115">
        <f t="shared" si="26"/>
        <v>0</v>
      </c>
      <c r="V166" s="137" t="b">
        <f t="shared" si="27"/>
        <v>1</v>
      </c>
      <c r="W166" s="137" t="b">
        <f t="shared" si="21"/>
        <v>1</v>
      </c>
      <c r="X166" s="137" t="b">
        <f t="shared" si="28"/>
        <v>0</v>
      </c>
      <c r="Y166" s="137" t="b">
        <f t="shared" si="29"/>
        <v>1</v>
      </c>
    </row>
    <row r="167" spans="1:25" x14ac:dyDescent="0.25">
      <c r="A167" s="105" t="s">
        <v>364</v>
      </c>
      <c r="B167" s="6" t="s">
        <v>94</v>
      </c>
      <c r="C167" s="72">
        <v>29.12</v>
      </c>
      <c r="D167" s="65">
        <v>0</v>
      </c>
      <c r="E167" s="65">
        <v>0</v>
      </c>
      <c r="F167" s="65">
        <v>0</v>
      </c>
      <c r="G167" s="4">
        <f t="shared" si="22"/>
        <v>0</v>
      </c>
      <c r="H167" s="4">
        <f t="shared" si="23"/>
        <v>0</v>
      </c>
      <c r="I167" s="4">
        <f t="shared" si="24"/>
        <v>0</v>
      </c>
      <c r="J167" s="52"/>
      <c r="K167" s="52"/>
      <c r="L167" s="52"/>
      <c r="M167" s="5">
        <v>0</v>
      </c>
      <c r="N167" s="52">
        <v>0</v>
      </c>
      <c r="O167" s="52"/>
      <c r="P167" s="52"/>
      <c r="Q167" s="52"/>
      <c r="R167" s="52"/>
      <c r="S167" s="137"/>
      <c r="T167" s="142">
        <f t="shared" si="25"/>
        <v>0</v>
      </c>
      <c r="U167" s="115">
        <f t="shared" si="26"/>
        <v>0</v>
      </c>
      <c r="V167" s="137" t="b">
        <f t="shared" si="27"/>
        <v>1</v>
      </c>
      <c r="W167" s="137" t="b">
        <f t="shared" si="21"/>
        <v>1</v>
      </c>
      <c r="X167" s="137" t="b">
        <f t="shared" si="28"/>
        <v>0</v>
      </c>
      <c r="Y167" s="137" t="b">
        <f t="shared" si="29"/>
        <v>1</v>
      </c>
    </row>
    <row r="168" spans="1:25" s="117" customFormat="1" x14ac:dyDescent="0.25">
      <c r="A168" s="71">
        <v>22</v>
      </c>
      <c r="B168" s="33" t="s">
        <v>97</v>
      </c>
      <c r="C168" s="97">
        <f>C169</f>
        <v>273.93</v>
      </c>
      <c r="D168" s="47">
        <v>0</v>
      </c>
      <c r="E168" s="47">
        <v>0</v>
      </c>
      <c r="F168" s="47">
        <f>F169</f>
        <v>0</v>
      </c>
      <c r="G168" s="130">
        <f t="shared" si="22"/>
        <v>0</v>
      </c>
      <c r="H168" s="130">
        <f t="shared" si="23"/>
        <v>0</v>
      </c>
      <c r="I168" s="130">
        <f t="shared" si="24"/>
        <v>0</v>
      </c>
      <c r="J168" s="47"/>
      <c r="K168" s="47"/>
      <c r="L168" s="47"/>
      <c r="M168" s="116"/>
      <c r="N168" s="47"/>
      <c r="O168" s="47"/>
      <c r="P168" s="47"/>
      <c r="Q168" s="47"/>
      <c r="R168" s="47"/>
      <c r="S168" s="119"/>
      <c r="T168" s="142"/>
      <c r="U168" s="115"/>
      <c r="V168" s="119"/>
      <c r="W168" s="119"/>
      <c r="X168" s="119"/>
      <c r="Y168" s="119"/>
    </row>
    <row r="169" spans="1:25" ht="47.25" hidden="1" x14ac:dyDescent="0.25">
      <c r="A169" s="105"/>
      <c r="B169" s="19" t="s">
        <v>222</v>
      </c>
      <c r="C169" s="91">
        <f>C170+C171</f>
        <v>273.93</v>
      </c>
      <c r="D169" s="52"/>
      <c r="E169" s="52"/>
      <c r="F169" s="92">
        <f>F170+F171</f>
        <v>0</v>
      </c>
      <c r="G169" s="4">
        <f t="shared" si="22"/>
        <v>0</v>
      </c>
      <c r="H169" s="4">
        <f t="shared" si="23"/>
        <v>0</v>
      </c>
      <c r="I169" s="143">
        <f t="shared" si="24"/>
        <v>0</v>
      </c>
      <c r="J169" s="52"/>
      <c r="K169" s="52"/>
      <c r="L169" s="52"/>
      <c r="M169" s="5" t="e">
        <f t="shared" si="30"/>
        <v>#DIV/0!</v>
      </c>
      <c r="N169" s="52"/>
      <c r="O169" s="52"/>
      <c r="P169" s="52"/>
      <c r="Q169" s="52"/>
      <c r="R169" s="52"/>
      <c r="S169" s="137"/>
      <c r="T169" s="142">
        <f t="shared" si="25"/>
        <v>0</v>
      </c>
      <c r="U169" s="115">
        <f t="shared" si="26"/>
        <v>0</v>
      </c>
      <c r="V169" s="137" t="b">
        <f t="shared" si="27"/>
        <v>1</v>
      </c>
      <c r="W169" s="137" t="b">
        <f t="shared" si="21"/>
        <v>1</v>
      </c>
      <c r="X169" s="137" t="b">
        <f t="shared" si="28"/>
        <v>0</v>
      </c>
      <c r="Y169" s="137" t="b">
        <f t="shared" si="29"/>
        <v>1</v>
      </c>
    </row>
    <row r="170" spans="1:25" x14ac:dyDescent="0.25">
      <c r="A170" s="105" t="s">
        <v>365</v>
      </c>
      <c r="B170" s="6" t="s">
        <v>99</v>
      </c>
      <c r="C170" s="72">
        <v>186.93</v>
      </c>
      <c r="D170" s="52">
        <v>0</v>
      </c>
      <c r="E170" s="52">
        <v>0</v>
      </c>
      <c r="F170" s="52">
        <v>0</v>
      </c>
      <c r="G170" s="4">
        <f t="shared" si="22"/>
        <v>0</v>
      </c>
      <c r="H170" s="4">
        <f t="shared" si="23"/>
        <v>0</v>
      </c>
      <c r="I170" s="4">
        <f t="shared" si="24"/>
        <v>0</v>
      </c>
      <c r="J170" s="52"/>
      <c r="K170" s="52"/>
      <c r="L170" s="52"/>
      <c r="M170" s="5">
        <v>0</v>
      </c>
      <c r="N170" s="52">
        <v>0</v>
      </c>
      <c r="O170" s="52"/>
      <c r="P170" s="52"/>
      <c r="Q170" s="52"/>
      <c r="R170" s="52"/>
      <c r="S170" s="137"/>
      <c r="T170" s="142">
        <f t="shared" si="25"/>
        <v>0</v>
      </c>
      <c r="U170" s="115">
        <f t="shared" si="26"/>
        <v>0</v>
      </c>
      <c r="V170" s="137" t="b">
        <f t="shared" si="27"/>
        <v>1</v>
      </c>
      <c r="W170" s="137" t="b">
        <f t="shared" si="21"/>
        <v>1</v>
      </c>
      <c r="X170" s="137" t="b">
        <f t="shared" si="28"/>
        <v>0</v>
      </c>
      <c r="Y170" s="137" t="b">
        <f t="shared" si="29"/>
        <v>1</v>
      </c>
    </row>
    <row r="171" spans="1:25" x14ac:dyDescent="0.25">
      <c r="A171" s="105" t="s">
        <v>366</v>
      </c>
      <c r="B171" s="6" t="s">
        <v>98</v>
      </c>
      <c r="C171" s="72">
        <v>87</v>
      </c>
      <c r="D171" s="52">
        <v>0</v>
      </c>
      <c r="E171" s="52">
        <v>0</v>
      </c>
      <c r="F171" s="52">
        <v>0</v>
      </c>
      <c r="G171" s="4">
        <f t="shared" si="22"/>
        <v>0</v>
      </c>
      <c r="H171" s="4">
        <f t="shared" si="23"/>
        <v>0</v>
      </c>
      <c r="I171" s="4">
        <f t="shared" si="24"/>
        <v>0</v>
      </c>
      <c r="J171" s="52"/>
      <c r="K171" s="52"/>
      <c r="L171" s="52"/>
      <c r="M171" s="5">
        <v>0</v>
      </c>
      <c r="N171" s="52">
        <v>0</v>
      </c>
      <c r="O171" s="52"/>
      <c r="P171" s="52"/>
      <c r="Q171" s="52"/>
      <c r="R171" s="52"/>
      <c r="S171" s="137"/>
      <c r="T171" s="142">
        <f t="shared" si="25"/>
        <v>0</v>
      </c>
      <c r="U171" s="115">
        <f t="shared" si="26"/>
        <v>0</v>
      </c>
      <c r="V171" s="137" t="b">
        <f t="shared" si="27"/>
        <v>1</v>
      </c>
      <c r="W171" s="137" t="b">
        <f t="shared" si="21"/>
        <v>1</v>
      </c>
      <c r="X171" s="137" t="b">
        <f t="shared" si="28"/>
        <v>0</v>
      </c>
      <c r="Y171" s="137" t="b">
        <f t="shared" si="29"/>
        <v>1</v>
      </c>
    </row>
    <row r="172" spans="1:25" s="117" customFormat="1" x14ac:dyDescent="0.25">
      <c r="A172" s="71">
        <v>23</v>
      </c>
      <c r="B172" s="33" t="s">
        <v>100</v>
      </c>
      <c r="C172" s="97">
        <f>C173</f>
        <v>324.68200000000002</v>
      </c>
      <c r="D172" s="47">
        <v>0</v>
      </c>
      <c r="E172" s="47">
        <v>0</v>
      </c>
      <c r="F172" s="47">
        <f>F173</f>
        <v>0</v>
      </c>
      <c r="G172" s="130">
        <f t="shared" si="22"/>
        <v>0</v>
      </c>
      <c r="H172" s="130">
        <f t="shared" si="23"/>
        <v>0</v>
      </c>
      <c r="I172" s="130">
        <f t="shared" si="24"/>
        <v>0</v>
      </c>
      <c r="J172" s="47"/>
      <c r="K172" s="47"/>
      <c r="L172" s="47"/>
      <c r="M172" s="116"/>
      <c r="N172" s="47"/>
      <c r="O172" s="47"/>
      <c r="P172" s="47"/>
      <c r="Q172" s="47"/>
      <c r="R172" s="47"/>
      <c r="S172" s="119"/>
      <c r="T172" s="142"/>
      <c r="U172" s="115"/>
      <c r="V172" s="119"/>
      <c r="W172" s="119"/>
      <c r="X172" s="119"/>
      <c r="Y172" s="119"/>
    </row>
    <row r="173" spans="1:25" ht="47.25" hidden="1" x14ac:dyDescent="0.25">
      <c r="A173" s="105"/>
      <c r="B173" s="19" t="s">
        <v>223</v>
      </c>
      <c r="C173" s="91">
        <f>C174+C175</f>
        <v>324.68200000000002</v>
      </c>
      <c r="D173" s="52"/>
      <c r="E173" s="52"/>
      <c r="F173" s="92">
        <f>F174+F175</f>
        <v>0</v>
      </c>
      <c r="G173" s="4">
        <f t="shared" si="22"/>
        <v>0</v>
      </c>
      <c r="H173" s="4">
        <f t="shared" si="23"/>
        <v>0</v>
      </c>
      <c r="I173" s="143">
        <f t="shared" si="24"/>
        <v>0</v>
      </c>
      <c r="J173" s="52"/>
      <c r="K173" s="52"/>
      <c r="L173" s="52"/>
      <c r="M173" s="5" t="e">
        <f t="shared" si="30"/>
        <v>#DIV/0!</v>
      </c>
      <c r="N173" s="52"/>
      <c r="O173" s="52"/>
      <c r="P173" s="52"/>
      <c r="Q173" s="52"/>
      <c r="R173" s="52"/>
      <c r="S173" s="137"/>
      <c r="T173" s="142">
        <f t="shared" si="25"/>
        <v>0</v>
      </c>
      <c r="U173" s="115">
        <f t="shared" si="26"/>
        <v>0</v>
      </c>
      <c r="V173" s="137" t="b">
        <f t="shared" si="27"/>
        <v>1</v>
      </c>
      <c r="W173" s="137" t="b">
        <f t="shared" si="21"/>
        <v>1</v>
      </c>
      <c r="X173" s="137" t="b">
        <f t="shared" si="28"/>
        <v>0</v>
      </c>
      <c r="Y173" s="137" t="b">
        <f t="shared" si="29"/>
        <v>1</v>
      </c>
    </row>
    <row r="174" spans="1:25" ht="31.5" x14ac:dyDescent="0.25">
      <c r="A174" s="105" t="s">
        <v>367</v>
      </c>
      <c r="B174" s="6" t="s">
        <v>102</v>
      </c>
      <c r="C174" s="72">
        <v>230.815</v>
      </c>
      <c r="D174" s="52">
        <v>0</v>
      </c>
      <c r="E174" s="52">
        <v>0</v>
      </c>
      <c r="F174" s="52">
        <v>0</v>
      </c>
      <c r="G174" s="4">
        <f t="shared" si="22"/>
        <v>0</v>
      </c>
      <c r="H174" s="4">
        <f t="shared" si="23"/>
        <v>0</v>
      </c>
      <c r="I174" s="4">
        <f t="shared" si="24"/>
        <v>0</v>
      </c>
      <c r="J174" s="52"/>
      <c r="K174" s="52"/>
      <c r="L174" s="52"/>
      <c r="M174" s="5">
        <v>0</v>
      </c>
      <c r="N174" s="52">
        <v>0</v>
      </c>
      <c r="O174" s="52"/>
      <c r="P174" s="52"/>
      <c r="Q174" s="52"/>
      <c r="R174" s="52"/>
      <c r="S174" s="137"/>
      <c r="T174" s="142">
        <f t="shared" si="25"/>
        <v>0</v>
      </c>
      <c r="U174" s="115">
        <f t="shared" si="26"/>
        <v>0</v>
      </c>
      <c r="V174" s="137" t="b">
        <f t="shared" si="27"/>
        <v>1</v>
      </c>
      <c r="W174" s="137" t="b">
        <f t="shared" si="21"/>
        <v>1</v>
      </c>
      <c r="X174" s="137" t="b">
        <f t="shared" si="28"/>
        <v>0</v>
      </c>
      <c r="Y174" s="137" t="b">
        <f t="shared" si="29"/>
        <v>1</v>
      </c>
    </row>
    <row r="175" spans="1:25" x14ac:dyDescent="0.25">
      <c r="A175" s="105" t="s">
        <v>368</v>
      </c>
      <c r="B175" s="6" t="s">
        <v>101</v>
      </c>
      <c r="C175" s="72">
        <v>93.867000000000004</v>
      </c>
      <c r="D175" s="52">
        <v>0</v>
      </c>
      <c r="E175" s="52">
        <v>0</v>
      </c>
      <c r="F175" s="52">
        <v>0</v>
      </c>
      <c r="G175" s="4">
        <f t="shared" si="22"/>
        <v>0</v>
      </c>
      <c r="H175" s="4">
        <f t="shared" si="23"/>
        <v>0</v>
      </c>
      <c r="I175" s="4">
        <f t="shared" si="24"/>
        <v>0</v>
      </c>
      <c r="J175" s="52"/>
      <c r="K175" s="52"/>
      <c r="L175" s="52"/>
      <c r="M175" s="5">
        <v>0</v>
      </c>
      <c r="N175" s="52">
        <v>0</v>
      </c>
      <c r="O175" s="52"/>
      <c r="P175" s="52"/>
      <c r="Q175" s="52"/>
      <c r="R175" s="52"/>
      <c r="S175" s="137"/>
      <c r="T175" s="142">
        <f t="shared" si="25"/>
        <v>0</v>
      </c>
      <c r="U175" s="115">
        <f t="shared" si="26"/>
        <v>0</v>
      </c>
      <c r="V175" s="137" t="b">
        <f t="shared" si="27"/>
        <v>1</v>
      </c>
      <c r="W175" s="137" t="b">
        <f t="shared" si="21"/>
        <v>1</v>
      </c>
      <c r="X175" s="137" t="b">
        <f t="shared" si="28"/>
        <v>0</v>
      </c>
      <c r="Y175" s="137" t="b">
        <f t="shared" si="29"/>
        <v>1</v>
      </c>
    </row>
    <row r="176" spans="1:25" s="117" customFormat="1" x14ac:dyDescent="0.25">
      <c r="A176" s="71">
        <v>24</v>
      </c>
      <c r="B176" s="96" t="s">
        <v>103</v>
      </c>
      <c r="C176" s="97">
        <f>C177</f>
        <v>369.9980000000001</v>
      </c>
      <c r="D176" s="47">
        <v>27</v>
      </c>
      <c r="E176" s="47">
        <v>19</v>
      </c>
      <c r="F176" s="47">
        <f>F177</f>
        <v>26</v>
      </c>
      <c r="G176" s="130">
        <f t="shared" si="22"/>
        <v>7.2973367423607674E-2</v>
      </c>
      <c r="H176" s="130">
        <f t="shared" si="23"/>
        <v>5.1351628927723922E-2</v>
      </c>
      <c r="I176" s="130">
        <f t="shared" si="24"/>
        <v>7.0270650111622202E-2</v>
      </c>
      <c r="J176" s="47"/>
      <c r="K176" s="47"/>
      <c r="L176" s="47"/>
      <c r="M176" s="116"/>
      <c r="N176" s="47"/>
      <c r="O176" s="47"/>
      <c r="P176" s="47"/>
      <c r="Q176" s="47"/>
      <c r="R176" s="47"/>
      <c r="S176" s="119"/>
      <c r="T176" s="142"/>
      <c r="U176" s="115"/>
      <c r="V176" s="119"/>
      <c r="W176" s="119"/>
      <c r="X176" s="119"/>
      <c r="Y176" s="119"/>
    </row>
    <row r="177" spans="1:25" ht="47.25" hidden="1" x14ac:dyDescent="0.25">
      <c r="A177" s="105"/>
      <c r="B177" s="19" t="s">
        <v>224</v>
      </c>
      <c r="C177" s="91">
        <f>C178+C179+C180+C181+C182+C183+C184+C185+C186+C187+C188</f>
        <v>369.9980000000001</v>
      </c>
      <c r="D177" s="52"/>
      <c r="E177" s="52"/>
      <c r="F177" s="92">
        <f>F178+F179+F180+F181+F182+F183+F184+F185+F186+F187+F188</f>
        <v>26</v>
      </c>
      <c r="G177" s="4">
        <f t="shared" si="22"/>
        <v>0</v>
      </c>
      <c r="H177" s="4">
        <f t="shared" si="23"/>
        <v>0</v>
      </c>
      <c r="I177" s="143">
        <f t="shared" si="24"/>
        <v>7.0270650111622202E-2</v>
      </c>
      <c r="J177" s="52"/>
      <c r="K177" s="52"/>
      <c r="L177" s="52"/>
      <c r="M177" s="5">
        <f t="shared" si="30"/>
        <v>0</v>
      </c>
      <c r="N177" s="52"/>
      <c r="O177" s="52"/>
      <c r="P177" s="52"/>
      <c r="Q177" s="52"/>
      <c r="R177" s="52"/>
      <c r="S177" s="137"/>
      <c r="T177" s="142">
        <f t="shared" si="25"/>
        <v>7.0270650111622202E-2</v>
      </c>
      <c r="U177" s="115">
        <f t="shared" si="26"/>
        <v>0</v>
      </c>
      <c r="V177" s="137" t="b">
        <f t="shared" si="27"/>
        <v>1</v>
      </c>
      <c r="W177" s="137" t="b">
        <f t="shared" si="21"/>
        <v>1</v>
      </c>
      <c r="X177" s="137" t="b">
        <f t="shared" si="28"/>
        <v>0</v>
      </c>
      <c r="Y177" s="137" t="b">
        <f t="shared" si="29"/>
        <v>1</v>
      </c>
    </row>
    <row r="178" spans="1:25" ht="31.5" x14ac:dyDescent="0.25">
      <c r="A178" s="105" t="s">
        <v>369</v>
      </c>
      <c r="B178" s="6" t="s">
        <v>176</v>
      </c>
      <c r="C178" s="72">
        <v>6.4470000000000001</v>
      </c>
      <c r="D178" s="52">
        <v>0</v>
      </c>
      <c r="E178" s="52">
        <v>0</v>
      </c>
      <c r="F178" s="52">
        <v>0</v>
      </c>
      <c r="G178" s="4">
        <f t="shared" si="22"/>
        <v>0</v>
      </c>
      <c r="H178" s="4">
        <f t="shared" si="23"/>
        <v>0</v>
      </c>
      <c r="I178" s="4">
        <f t="shared" si="24"/>
        <v>0</v>
      </c>
      <c r="J178" s="52"/>
      <c r="K178" s="52"/>
      <c r="L178" s="52"/>
      <c r="M178" s="5">
        <v>0</v>
      </c>
      <c r="N178" s="52">
        <v>0</v>
      </c>
      <c r="O178" s="52"/>
      <c r="P178" s="52"/>
      <c r="Q178" s="52"/>
      <c r="R178" s="52"/>
      <c r="S178" s="137"/>
      <c r="T178" s="142">
        <f t="shared" si="25"/>
        <v>0</v>
      </c>
      <c r="U178" s="115">
        <f t="shared" si="26"/>
        <v>0</v>
      </c>
      <c r="V178" s="137" t="b">
        <f t="shared" si="27"/>
        <v>1</v>
      </c>
      <c r="W178" s="137" t="b">
        <f t="shared" si="21"/>
        <v>1</v>
      </c>
      <c r="X178" s="137" t="b">
        <f t="shared" si="28"/>
        <v>0</v>
      </c>
      <c r="Y178" s="137" t="b">
        <f t="shared" si="29"/>
        <v>1</v>
      </c>
    </row>
    <row r="179" spans="1:25" x14ac:dyDescent="0.25">
      <c r="A179" s="105" t="s">
        <v>370</v>
      </c>
      <c r="B179" s="6" t="s">
        <v>110</v>
      </c>
      <c r="C179" s="72">
        <v>172.965</v>
      </c>
      <c r="D179" s="52">
        <v>0</v>
      </c>
      <c r="E179" s="52">
        <v>0</v>
      </c>
      <c r="F179" s="52">
        <v>5</v>
      </c>
      <c r="G179" s="4">
        <f t="shared" si="22"/>
        <v>0</v>
      </c>
      <c r="H179" s="4">
        <f t="shared" si="23"/>
        <v>0</v>
      </c>
      <c r="I179" s="4">
        <f t="shared" si="24"/>
        <v>2.8907582458878964E-2</v>
      </c>
      <c r="J179" s="52"/>
      <c r="K179" s="52"/>
      <c r="L179" s="52"/>
      <c r="M179" s="5">
        <f t="shared" si="30"/>
        <v>0</v>
      </c>
      <c r="N179" s="52">
        <v>0</v>
      </c>
      <c r="O179" s="52"/>
      <c r="P179" s="52"/>
      <c r="Q179" s="52"/>
      <c r="R179" s="52"/>
      <c r="S179" s="137"/>
      <c r="T179" s="142">
        <f t="shared" si="25"/>
        <v>2.8907582458878964E-2</v>
      </c>
      <c r="U179" s="115">
        <f t="shared" si="26"/>
        <v>0</v>
      </c>
      <c r="V179" s="137" t="b">
        <f t="shared" si="27"/>
        <v>1</v>
      </c>
      <c r="W179" s="137" t="b">
        <f t="shared" si="21"/>
        <v>1</v>
      </c>
      <c r="X179" s="137" t="b">
        <f t="shared" si="28"/>
        <v>0</v>
      </c>
      <c r="Y179" s="137" t="b">
        <f t="shared" si="29"/>
        <v>1</v>
      </c>
    </row>
    <row r="180" spans="1:25" x14ac:dyDescent="0.25">
      <c r="A180" s="105" t="s">
        <v>373</v>
      </c>
      <c r="B180" s="6" t="s">
        <v>225</v>
      </c>
      <c r="C180" s="72">
        <v>35.659999999999997</v>
      </c>
      <c r="D180" s="52">
        <v>0</v>
      </c>
      <c r="E180" s="52">
        <v>0</v>
      </c>
      <c r="F180" s="52">
        <v>0</v>
      </c>
      <c r="G180" s="4">
        <f t="shared" si="22"/>
        <v>0</v>
      </c>
      <c r="H180" s="4">
        <f t="shared" si="23"/>
        <v>0</v>
      </c>
      <c r="I180" s="4">
        <f t="shared" si="24"/>
        <v>0</v>
      </c>
      <c r="J180" s="52"/>
      <c r="K180" s="52"/>
      <c r="L180" s="52"/>
      <c r="M180" s="5">
        <v>0</v>
      </c>
      <c r="N180" s="52">
        <v>0</v>
      </c>
      <c r="O180" s="52"/>
      <c r="P180" s="52"/>
      <c r="Q180" s="52"/>
      <c r="R180" s="52"/>
      <c r="S180" s="137"/>
      <c r="T180" s="142">
        <f t="shared" si="25"/>
        <v>0</v>
      </c>
      <c r="U180" s="115">
        <f t="shared" si="26"/>
        <v>0</v>
      </c>
      <c r="V180" s="137" t="b">
        <f t="shared" si="27"/>
        <v>1</v>
      </c>
      <c r="W180" s="137" t="b">
        <f t="shared" si="21"/>
        <v>1</v>
      </c>
      <c r="X180" s="137" t="b">
        <f t="shared" si="28"/>
        <v>0</v>
      </c>
      <c r="Y180" s="137" t="b">
        <f t="shared" si="29"/>
        <v>1</v>
      </c>
    </row>
    <row r="181" spans="1:25" x14ac:dyDescent="0.25">
      <c r="A181" s="105" t="s">
        <v>372</v>
      </c>
      <c r="B181" s="6" t="s">
        <v>226</v>
      </c>
      <c r="C181" s="72">
        <v>3.03</v>
      </c>
      <c r="D181" s="52">
        <v>0</v>
      </c>
      <c r="E181" s="52">
        <v>0</v>
      </c>
      <c r="F181" s="52">
        <v>0</v>
      </c>
      <c r="G181" s="4">
        <f t="shared" si="22"/>
        <v>0</v>
      </c>
      <c r="H181" s="4">
        <f t="shared" si="23"/>
        <v>0</v>
      </c>
      <c r="I181" s="4">
        <f t="shared" si="24"/>
        <v>0</v>
      </c>
      <c r="J181" s="52"/>
      <c r="K181" s="52"/>
      <c r="L181" s="52"/>
      <c r="M181" s="5">
        <v>0</v>
      </c>
      <c r="N181" s="52">
        <v>0</v>
      </c>
      <c r="O181" s="52"/>
      <c r="P181" s="52"/>
      <c r="Q181" s="52"/>
      <c r="R181" s="52"/>
      <c r="S181" s="137"/>
      <c r="T181" s="142">
        <f t="shared" si="25"/>
        <v>0</v>
      </c>
      <c r="U181" s="115">
        <f t="shared" si="26"/>
        <v>0</v>
      </c>
      <c r="V181" s="137" t="b">
        <f t="shared" si="27"/>
        <v>1</v>
      </c>
      <c r="W181" s="137" t="b">
        <f t="shared" si="21"/>
        <v>1</v>
      </c>
      <c r="X181" s="137" t="b">
        <f t="shared" si="28"/>
        <v>0</v>
      </c>
      <c r="Y181" s="137" t="b">
        <f t="shared" si="29"/>
        <v>1</v>
      </c>
    </row>
    <row r="182" spans="1:25" x14ac:dyDescent="0.25">
      <c r="A182" s="105" t="s">
        <v>374</v>
      </c>
      <c r="B182" s="6" t="s">
        <v>107</v>
      </c>
      <c r="C182" s="72">
        <v>27.84</v>
      </c>
      <c r="D182" s="52">
        <v>0</v>
      </c>
      <c r="E182" s="52">
        <v>0</v>
      </c>
      <c r="F182" s="52">
        <v>21</v>
      </c>
      <c r="G182" s="4">
        <f t="shared" si="22"/>
        <v>0</v>
      </c>
      <c r="H182" s="4">
        <f t="shared" si="23"/>
        <v>0</v>
      </c>
      <c r="I182" s="4">
        <f t="shared" si="24"/>
        <v>0.75431034482758619</v>
      </c>
      <c r="J182" s="52"/>
      <c r="K182" s="52"/>
      <c r="L182" s="52"/>
      <c r="M182" s="5">
        <f t="shared" si="30"/>
        <v>0</v>
      </c>
      <c r="N182" s="52">
        <v>0</v>
      </c>
      <c r="O182" s="52"/>
      <c r="P182" s="52"/>
      <c r="Q182" s="52"/>
      <c r="R182" s="52"/>
      <c r="S182" s="137"/>
      <c r="T182" s="142">
        <f t="shared" si="25"/>
        <v>0.75431034482758619</v>
      </c>
      <c r="U182" s="115">
        <f t="shared" si="26"/>
        <v>0</v>
      </c>
      <c r="V182" s="137" t="b">
        <f t="shared" si="27"/>
        <v>1</v>
      </c>
      <c r="W182" s="137" t="b">
        <f t="shared" si="21"/>
        <v>1</v>
      </c>
      <c r="X182" s="137" t="b">
        <f t="shared" si="28"/>
        <v>0</v>
      </c>
      <c r="Y182" s="137" t="b">
        <f t="shared" si="29"/>
        <v>1</v>
      </c>
    </row>
    <row r="183" spans="1:25" x14ac:dyDescent="0.25">
      <c r="A183" s="105" t="s">
        <v>335</v>
      </c>
      <c r="B183" s="6" t="s">
        <v>108</v>
      </c>
      <c r="C183" s="72">
        <v>17.72</v>
      </c>
      <c r="D183" s="52">
        <v>0</v>
      </c>
      <c r="E183" s="52">
        <v>0</v>
      </c>
      <c r="F183" s="52">
        <v>0</v>
      </c>
      <c r="G183" s="4">
        <f t="shared" si="22"/>
        <v>0</v>
      </c>
      <c r="H183" s="4">
        <f t="shared" si="23"/>
        <v>0</v>
      </c>
      <c r="I183" s="4">
        <f t="shared" si="24"/>
        <v>0</v>
      </c>
      <c r="J183" s="52"/>
      <c r="K183" s="52"/>
      <c r="L183" s="52"/>
      <c r="M183" s="5">
        <v>0</v>
      </c>
      <c r="N183" s="52">
        <v>0</v>
      </c>
      <c r="O183" s="52"/>
      <c r="P183" s="52"/>
      <c r="Q183" s="52"/>
      <c r="R183" s="52"/>
      <c r="S183" s="137"/>
      <c r="T183" s="142">
        <f t="shared" si="25"/>
        <v>0</v>
      </c>
      <c r="U183" s="115">
        <f t="shared" si="26"/>
        <v>0</v>
      </c>
      <c r="V183" s="137" t="b">
        <f t="shared" si="27"/>
        <v>1</v>
      </c>
      <c r="W183" s="137" t="b">
        <f t="shared" si="21"/>
        <v>1</v>
      </c>
      <c r="X183" s="137" t="b">
        <f t="shared" si="28"/>
        <v>0</v>
      </c>
      <c r="Y183" s="137" t="b">
        <f t="shared" si="29"/>
        <v>1</v>
      </c>
    </row>
    <row r="184" spans="1:25" x14ac:dyDescent="0.25">
      <c r="A184" s="105" t="s">
        <v>375</v>
      </c>
      <c r="B184" s="6" t="s">
        <v>106</v>
      </c>
      <c r="C184" s="72">
        <v>13</v>
      </c>
      <c r="D184" s="52">
        <v>0</v>
      </c>
      <c r="E184" s="52">
        <v>0</v>
      </c>
      <c r="F184" s="52">
        <v>0</v>
      </c>
      <c r="G184" s="4">
        <f t="shared" si="22"/>
        <v>0</v>
      </c>
      <c r="H184" s="4">
        <f t="shared" si="23"/>
        <v>0</v>
      </c>
      <c r="I184" s="4">
        <f t="shared" si="24"/>
        <v>0</v>
      </c>
      <c r="J184" s="52"/>
      <c r="K184" s="52"/>
      <c r="L184" s="52"/>
      <c r="M184" s="5">
        <v>0</v>
      </c>
      <c r="N184" s="52">
        <v>0</v>
      </c>
      <c r="O184" s="52"/>
      <c r="P184" s="52"/>
      <c r="Q184" s="52"/>
      <c r="R184" s="52"/>
      <c r="S184" s="137"/>
      <c r="T184" s="142">
        <f t="shared" si="25"/>
        <v>0</v>
      </c>
      <c r="U184" s="115">
        <f t="shared" si="26"/>
        <v>0</v>
      </c>
      <c r="V184" s="137" t="b">
        <f t="shared" si="27"/>
        <v>1</v>
      </c>
      <c r="W184" s="137" t="b">
        <f t="shared" si="21"/>
        <v>1</v>
      </c>
      <c r="X184" s="137" t="b">
        <f t="shared" si="28"/>
        <v>0</v>
      </c>
      <c r="Y184" s="137" t="b">
        <f t="shared" si="29"/>
        <v>1</v>
      </c>
    </row>
    <row r="185" spans="1:25" x14ac:dyDescent="0.25">
      <c r="A185" s="105" t="s">
        <v>371</v>
      </c>
      <c r="B185" s="6" t="s">
        <v>105</v>
      </c>
      <c r="C185" s="72">
        <v>9.0500000000000007</v>
      </c>
      <c r="D185" s="52">
        <v>0</v>
      </c>
      <c r="E185" s="52">
        <v>0</v>
      </c>
      <c r="F185" s="52">
        <v>0</v>
      </c>
      <c r="G185" s="4">
        <f t="shared" si="22"/>
        <v>0</v>
      </c>
      <c r="H185" s="4">
        <f t="shared" si="23"/>
        <v>0</v>
      </c>
      <c r="I185" s="4">
        <f t="shared" si="24"/>
        <v>0</v>
      </c>
      <c r="J185" s="52"/>
      <c r="K185" s="52"/>
      <c r="L185" s="52"/>
      <c r="M185" s="5">
        <v>0</v>
      </c>
      <c r="N185" s="52">
        <v>0</v>
      </c>
      <c r="O185" s="52"/>
      <c r="P185" s="52"/>
      <c r="Q185" s="52"/>
      <c r="R185" s="52"/>
      <c r="S185" s="137"/>
      <c r="T185" s="142">
        <f t="shared" si="25"/>
        <v>0</v>
      </c>
      <c r="U185" s="115">
        <f t="shared" si="26"/>
        <v>0</v>
      </c>
      <c r="V185" s="137" t="b">
        <f t="shared" si="27"/>
        <v>1</v>
      </c>
      <c r="W185" s="137" t="b">
        <f t="shared" si="21"/>
        <v>1</v>
      </c>
      <c r="X185" s="137" t="b">
        <f t="shared" si="28"/>
        <v>0</v>
      </c>
      <c r="Y185" s="137" t="b">
        <f t="shared" si="29"/>
        <v>1</v>
      </c>
    </row>
    <row r="186" spans="1:25" x14ac:dyDescent="0.25">
      <c r="A186" s="105" t="s">
        <v>376</v>
      </c>
      <c r="B186" s="6" t="s">
        <v>104</v>
      </c>
      <c r="C186" s="72">
        <v>22.675000000000001</v>
      </c>
      <c r="D186" s="52">
        <v>0</v>
      </c>
      <c r="E186" s="52">
        <v>0</v>
      </c>
      <c r="F186" s="9">
        <v>0</v>
      </c>
      <c r="G186" s="4">
        <f t="shared" si="22"/>
        <v>0</v>
      </c>
      <c r="H186" s="4">
        <f t="shared" si="23"/>
        <v>0</v>
      </c>
      <c r="I186" s="10">
        <f t="shared" si="24"/>
        <v>0</v>
      </c>
      <c r="J186" s="52"/>
      <c r="K186" s="52"/>
      <c r="L186" s="52"/>
      <c r="M186" s="5">
        <v>0</v>
      </c>
      <c r="N186" s="52">
        <v>0</v>
      </c>
      <c r="O186" s="52"/>
      <c r="P186" s="52"/>
      <c r="Q186" s="52"/>
      <c r="R186" s="52"/>
      <c r="S186" s="137"/>
      <c r="T186" s="142">
        <f t="shared" si="25"/>
        <v>0</v>
      </c>
      <c r="U186" s="115">
        <f t="shared" si="26"/>
        <v>0</v>
      </c>
      <c r="V186" s="137" t="b">
        <f t="shared" si="27"/>
        <v>1</v>
      </c>
      <c r="W186" s="137" t="b">
        <f t="shared" si="21"/>
        <v>1</v>
      </c>
      <c r="X186" s="137" t="b">
        <f t="shared" si="28"/>
        <v>0</v>
      </c>
      <c r="Y186" s="137" t="b">
        <f t="shared" si="29"/>
        <v>1</v>
      </c>
    </row>
    <row r="187" spans="1:25" x14ac:dyDescent="0.25">
      <c r="A187" s="105" t="s">
        <v>377</v>
      </c>
      <c r="B187" s="6" t="s">
        <v>109</v>
      </c>
      <c r="C187" s="72">
        <v>42.951000000000001</v>
      </c>
      <c r="D187" s="52">
        <v>0</v>
      </c>
      <c r="E187" s="52">
        <v>0</v>
      </c>
      <c r="F187" s="9">
        <v>0</v>
      </c>
      <c r="G187" s="4">
        <f t="shared" si="22"/>
        <v>0</v>
      </c>
      <c r="H187" s="4">
        <f t="shared" si="23"/>
        <v>0</v>
      </c>
      <c r="I187" s="10">
        <f t="shared" si="24"/>
        <v>0</v>
      </c>
      <c r="J187" s="52"/>
      <c r="K187" s="52"/>
      <c r="L187" s="52"/>
      <c r="M187" s="5">
        <v>0</v>
      </c>
      <c r="N187" s="52">
        <v>0</v>
      </c>
      <c r="O187" s="52"/>
      <c r="P187" s="52"/>
      <c r="Q187" s="52"/>
      <c r="R187" s="52"/>
      <c r="S187" s="137"/>
      <c r="T187" s="142">
        <f t="shared" si="25"/>
        <v>0</v>
      </c>
      <c r="U187" s="115">
        <f t="shared" si="26"/>
        <v>0</v>
      </c>
      <c r="V187" s="137" t="b">
        <f t="shared" si="27"/>
        <v>1</v>
      </c>
      <c r="W187" s="137" t="b">
        <f t="shared" si="21"/>
        <v>1</v>
      </c>
      <c r="X187" s="137" t="b">
        <f t="shared" si="28"/>
        <v>0</v>
      </c>
      <c r="Y187" s="137" t="b">
        <f t="shared" si="29"/>
        <v>1</v>
      </c>
    </row>
    <row r="188" spans="1:25" ht="31.5" x14ac:dyDescent="0.25">
      <c r="A188" s="105" t="s">
        <v>378</v>
      </c>
      <c r="B188" s="6" t="s">
        <v>177</v>
      </c>
      <c r="C188" s="72">
        <v>18.66</v>
      </c>
      <c r="D188" s="52">
        <v>27</v>
      </c>
      <c r="E188" s="52">
        <v>19</v>
      </c>
      <c r="F188" s="9">
        <v>0</v>
      </c>
      <c r="G188" s="4">
        <f t="shared" si="22"/>
        <v>1.4469453376205788</v>
      </c>
      <c r="H188" s="4">
        <f t="shared" si="23"/>
        <v>1.0182207931404073</v>
      </c>
      <c r="I188" s="10">
        <f t="shared" si="24"/>
        <v>0</v>
      </c>
      <c r="J188" s="52"/>
      <c r="K188" s="52"/>
      <c r="L188" s="52"/>
      <c r="M188" s="5"/>
      <c r="N188" s="52"/>
      <c r="O188" s="52"/>
      <c r="P188" s="52"/>
      <c r="Q188" s="52"/>
      <c r="R188" s="52"/>
      <c r="S188" s="137"/>
      <c r="T188" s="142"/>
      <c r="U188" s="115"/>
      <c r="V188" s="137"/>
      <c r="W188" s="137"/>
      <c r="X188" s="137"/>
      <c r="Y188" s="137"/>
    </row>
    <row r="189" spans="1:25" s="117" customFormat="1" x14ac:dyDescent="0.25">
      <c r="A189" s="71">
        <v>25</v>
      </c>
      <c r="B189" s="96" t="s">
        <v>111</v>
      </c>
      <c r="C189" s="97">
        <f>C190</f>
        <v>518.47299999999996</v>
      </c>
      <c r="D189" s="47">
        <v>499</v>
      </c>
      <c r="E189" s="47">
        <v>1733</v>
      </c>
      <c r="F189" s="47">
        <f>F190</f>
        <v>628</v>
      </c>
      <c r="G189" s="130">
        <f t="shared" si="22"/>
        <v>0.96244163148322104</v>
      </c>
      <c r="H189" s="130">
        <f t="shared" si="23"/>
        <v>3.3425077101411262</v>
      </c>
      <c r="I189" s="130">
        <f t="shared" si="24"/>
        <v>1.2112491875179614</v>
      </c>
      <c r="J189" s="47"/>
      <c r="K189" s="47"/>
      <c r="L189" s="47"/>
      <c r="M189" s="116"/>
      <c r="N189" s="47"/>
      <c r="O189" s="47"/>
      <c r="P189" s="47"/>
      <c r="Q189" s="47"/>
      <c r="R189" s="47"/>
      <c r="S189" s="119"/>
      <c r="T189" s="142"/>
      <c r="U189" s="115"/>
      <c r="V189" s="119"/>
      <c r="W189" s="119"/>
      <c r="X189" s="119"/>
      <c r="Y189" s="119"/>
    </row>
    <row r="190" spans="1:25" ht="47.25" hidden="1" x14ac:dyDescent="0.25">
      <c r="A190" s="141"/>
      <c r="B190" s="19" t="s">
        <v>227</v>
      </c>
      <c r="C190" s="91">
        <f>C191+C192</f>
        <v>518.47299999999996</v>
      </c>
      <c r="D190" s="52"/>
      <c r="E190" s="52"/>
      <c r="F190" s="92">
        <f>F191+F192</f>
        <v>628</v>
      </c>
      <c r="G190" s="4">
        <f t="shared" si="22"/>
        <v>0</v>
      </c>
      <c r="H190" s="4">
        <f t="shared" si="23"/>
        <v>0</v>
      </c>
      <c r="I190" s="143">
        <f t="shared" si="24"/>
        <v>1.2112491875179614</v>
      </c>
      <c r="J190" s="52"/>
      <c r="K190" s="52"/>
      <c r="L190" s="52"/>
      <c r="M190" s="5">
        <f t="shared" si="30"/>
        <v>0</v>
      </c>
      <c r="N190" s="52"/>
      <c r="O190" s="52"/>
      <c r="P190" s="52"/>
      <c r="Q190" s="52"/>
      <c r="R190" s="52"/>
      <c r="S190" s="137"/>
      <c r="T190" s="142">
        <f t="shared" si="25"/>
        <v>1.2112491875179614</v>
      </c>
      <c r="U190" s="115">
        <f t="shared" si="26"/>
        <v>31</v>
      </c>
      <c r="V190" s="137" t="b">
        <f t="shared" si="27"/>
        <v>1</v>
      </c>
      <c r="W190" s="137" t="b">
        <f t="shared" si="21"/>
        <v>1</v>
      </c>
      <c r="X190" s="137" t="b">
        <f t="shared" si="28"/>
        <v>0</v>
      </c>
      <c r="Y190" s="137" t="b">
        <f t="shared" si="29"/>
        <v>1</v>
      </c>
    </row>
    <row r="191" spans="1:25" ht="31.5" x14ac:dyDescent="0.25">
      <c r="A191" s="105" t="s">
        <v>380</v>
      </c>
      <c r="B191" s="6" t="s">
        <v>112</v>
      </c>
      <c r="C191" s="72">
        <v>443.40600000000001</v>
      </c>
      <c r="D191" s="52">
        <v>244</v>
      </c>
      <c r="E191" s="52">
        <v>1476</v>
      </c>
      <c r="F191" s="52">
        <v>470</v>
      </c>
      <c r="G191" s="4">
        <f t="shared" si="22"/>
        <v>0.55028574263767294</v>
      </c>
      <c r="H191" s="4">
        <f t="shared" si="23"/>
        <v>3.3287776890705132</v>
      </c>
      <c r="I191" s="4">
        <f t="shared" si="24"/>
        <v>1.0599766354086322</v>
      </c>
      <c r="J191" s="52"/>
      <c r="K191" s="52"/>
      <c r="L191" s="52"/>
      <c r="M191" s="5">
        <f t="shared" si="30"/>
        <v>4.6808510638297873</v>
      </c>
      <c r="N191" s="52">
        <v>22</v>
      </c>
      <c r="O191" s="52"/>
      <c r="P191" s="52">
        <v>5</v>
      </c>
      <c r="Q191" s="52">
        <v>13</v>
      </c>
      <c r="R191" s="52">
        <v>4</v>
      </c>
      <c r="S191" s="137"/>
      <c r="T191" s="142">
        <f t="shared" si="25"/>
        <v>1.0599766354086322</v>
      </c>
      <c r="U191" s="115">
        <f t="shared" si="26"/>
        <v>23</v>
      </c>
      <c r="V191" s="137" t="b">
        <f t="shared" si="27"/>
        <v>1</v>
      </c>
      <c r="W191" s="137" t="b">
        <f t="shared" si="21"/>
        <v>1</v>
      </c>
      <c r="X191" s="137" t="b">
        <f t="shared" si="28"/>
        <v>1</v>
      </c>
      <c r="Y191" s="137" t="b">
        <f t="shared" si="29"/>
        <v>1</v>
      </c>
    </row>
    <row r="192" spans="1:25" x14ac:dyDescent="0.25">
      <c r="A192" s="105" t="s">
        <v>381</v>
      </c>
      <c r="B192" s="6" t="s">
        <v>228</v>
      </c>
      <c r="C192" s="72">
        <v>75.066999999999993</v>
      </c>
      <c r="D192" s="52">
        <v>255</v>
      </c>
      <c r="E192" s="52">
        <v>257</v>
      </c>
      <c r="F192" s="52">
        <v>158</v>
      </c>
      <c r="G192" s="4">
        <f t="shared" si="22"/>
        <v>3.3969653775960147</v>
      </c>
      <c r="H192" s="4">
        <f t="shared" si="23"/>
        <v>3.4236082433026498</v>
      </c>
      <c r="I192" s="4">
        <f t="shared" si="24"/>
        <v>2.1047863908241973</v>
      </c>
      <c r="J192" s="52"/>
      <c r="K192" s="52"/>
      <c r="L192" s="52"/>
      <c r="M192" s="5">
        <f t="shared" si="30"/>
        <v>6.3291139240506329</v>
      </c>
      <c r="N192" s="52">
        <v>10</v>
      </c>
      <c r="O192" s="52"/>
      <c r="P192" s="52">
        <v>1</v>
      </c>
      <c r="Q192" s="52">
        <v>8</v>
      </c>
      <c r="R192" s="52">
        <v>1</v>
      </c>
      <c r="S192" s="137"/>
      <c r="T192" s="142">
        <f t="shared" si="25"/>
        <v>2.1047863908241973</v>
      </c>
      <c r="U192" s="115">
        <f t="shared" si="26"/>
        <v>11</v>
      </c>
      <c r="V192" s="137" t="b">
        <f t="shared" si="27"/>
        <v>1</v>
      </c>
      <c r="W192" s="137" t="b">
        <f t="shared" si="21"/>
        <v>1</v>
      </c>
      <c r="X192" s="137" t="b">
        <f t="shared" si="28"/>
        <v>1</v>
      </c>
      <c r="Y192" s="137" t="b">
        <f t="shared" si="29"/>
        <v>1</v>
      </c>
    </row>
    <row r="193" spans="1:25" s="117" customFormat="1" x14ac:dyDescent="0.25">
      <c r="A193" s="71">
        <v>26</v>
      </c>
      <c r="B193" s="33" t="s">
        <v>113</v>
      </c>
      <c r="C193" s="97">
        <f>C194</f>
        <v>265.44400000000002</v>
      </c>
      <c r="D193" s="47">
        <v>0</v>
      </c>
      <c r="E193" s="47">
        <v>4</v>
      </c>
      <c r="F193" s="47">
        <f>F194</f>
        <v>0</v>
      </c>
      <c r="G193" s="130">
        <f t="shared" si="22"/>
        <v>0</v>
      </c>
      <c r="H193" s="130">
        <f t="shared" si="23"/>
        <v>1.5069091785838066E-2</v>
      </c>
      <c r="I193" s="130">
        <f t="shared" si="24"/>
        <v>0</v>
      </c>
      <c r="J193" s="47"/>
      <c r="K193" s="47"/>
      <c r="L193" s="47"/>
      <c r="M193" s="116"/>
      <c r="N193" s="47"/>
      <c r="O193" s="47"/>
      <c r="P193" s="47"/>
      <c r="Q193" s="47"/>
      <c r="R193" s="47"/>
      <c r="S193" s="119"/>
      <c r="T193" s="142"/>
      <c r="U193" s="115"/>
      <c r="V193" s="119"/>
      <c r="W193" s="119"/>
      <c r="X193" s="119"/>
      <c r="Y193" s="119"/>
    </row>
    <row r="194" spans="1:25" ht="47.25" hidden="1" x14ac:dyDescent="0.25">
      <c r="A194" s="141"/>
      <c r="B194" s="19" t="s">
        <v>229</v>
      </c>
      <c r="C194" s="91">
        <f>C195+C196</f>
        <v>265.44400000000002</v>
      </c>
      <c r="D194" s="52"/>
      <c r="E194" s="52"/>
      <c r="F194" s="92">
        <f>F195+F196</f>
        <v>0</v>
      </c>
      <c r="G194" s="4">
        <f t="shared" si="22"/>
        <v>0</v>
      </c>
      <c r="H194" s="4">
        <f t="shared" si="23"/>
        <v>0</v>
      </c>
      <c r="I194" s="143">
        <f t="shared" si="24"/>
        <v>0</v>
      </c>
      <c r="J194" s="52"/>
      <c r="K194" s="52"/>
      <c r="L194" s="52"/>
      <c r="M194" s="5" t="e">
        <f t="shared" si="30"/>
        <v>#DIV/0!</v>
      </c>
      <c r="N194" s="52"/>
      <c r="O194" s="52"/>
      <c r="P194" s="52"/>
      <c r="Q194" s="52"/>
      <c r="R194" s="52"/>
      <c r="S194" s="137"/>
      <c r="T194" s="142">
        <f t="shared" si="25"/>
        <v>0</v>
      </c>
      <c r="U194" s="115">
        <f t="shared" si="26"/>
        <v>0</v>
      </c>
      <c r="V194" s="137" t="b">
        <f t="shared" si="27"/>
        <v>1</v>
      </c>
      <c r="W194" s="137" t="b">
        <f t="shared" si="21"/>
        <v>1</v>
      </c>
      <c r="X194" s="137" t="b">
        <f t="shared" si="28"/>
        <v>0</v>
      </c>
      <c r="Y194" s="137" t="b">
        <f t="shared" si="29"/>
        <v>1</v>
      </c>
    </row>
    <row r="195" spans="1:25" x14ac:dyDescent="0.25">
      <c r="A195" s="105" t="s">
        <v>382</v>
      </c>
      <c r="B195" s="6" t="s">
        <v>115</v>
      </c>
      <c r="C195" s="72">
        <v>203.584</v>
      </c>
      <c r="D195" s="52">
        <v>0</v>
      </c>
      <c r="E195" s="52">
        <v>0</v>
      </c>
      <c r="F195" s="52">
        <v>0</v>
      </c>
      <c r="G195" s="4">
        <f t="shared" si="22"/>
        <v>0</v>
      </c>
      <c r="H195" s="4">
        <f t="shared" si="23"/>
        <v>0</v>
      </c>
      <c r="I195" s="4">
        <f t="shared" si="24"/>
        <v>0</v>
      </c>
      <c r="J195" s="52"/>
      <c r="K195" s="52"/>
      <c r="L195" s="52"/>
      <c r="M195" s="5">
        <v>0</v>
      </c>
      <c r="N195" s="52">
        <v>0</v>
      </c>
      <c r="O195" s="52"/>
      <c r="P195" s="52"/>
      <c r="Q195" s="52"/>
      <c r="R195" s="52"/>
      <c r="S195" s="137"/>
      <c r="T195" s="142">
        <f t="shared" si="25"/>
        <v>0</v>
      </c>
      <c r="U195" s="115">
        <f t="shared" si="26"/>
        <v>0</v>
      </c>
      <c r="V195" s="137" t="b">
        <f t="shared" si="27"/>
        <v>1</v>
      </c>
      <c r="W195" s="137" t="b">
        <f t="shared" si="21"/>
        <v>1</v>
      </c>
      <c r="X195" s="137" t="b">
        <f t="shared" si="28"/>
        <v>0</v>
      </c>
      <c r="Y195" s="137" t="b">
        <f t="shared" si="29"/>
        <v>1</v>
      </c>
    </row>
    <row r="196" spans="1:25" x14ac:dyDescent="0.25">
      <c r="A196" s="105" t="s">
        <v>383</v>
      </c>
      <c r="B196" s="6" t="s">
        <v>114</v>
      </c>
      <c r="C196" s="72">
        <v>61.86</v>
      </c>
      <c r="D196" s="52">
        <v>0</v>
      </c>
      <c r="E196" s="52">
        <v>4</v>
      </c>
      <c r="F196" s="1">
        <v>0</v>
      </c>
      <c r="G196" s="4">
        <f t="shared" si="22"/>
        <v>0</v>
      </c>
      <c r="H196" s="4">
        <f t="shared" si="23"/>
        <v>6.4662140316844488E-2</v>
      </c>
      <c r="I196" s="3">
        <f t="shared" si="24"/>
        <v>0</v>
      </c>
      <c r="J196" s="52"/>
      <c r="K196" s="52"/>
      <c r="L196" s="52"/>
      <c r="M196" s="5">
        <v>0</v>
      </c>
      <c r="N196" s="52">
        <v>0</v>
      </c>
      <c r="O196" s="52"/>
      <c r="P196" s="52"/>
      <c r="Q196" s="52"/>
      <c r="R196" s="52"/>
      <c r="S196" s="137"/>
      <c r="T196" s="142">
        <f t="shared" si="25"/>
        <v>0</v>
      </c>
      <c r="U196" s="115">
        <f t="shared" si="26"/>
        <v>0</v>
      </c>
      <c r="V196" s="137" t="b">
        <f t="shared" si="27"/>
        <v>0</v>
      </c>
      <c r="W196" s="137" t="b">
        <f t="shared" si="21"/>
        <v>1</v>
      </c>
      <c r="X196" s="137" t="b">
        <f t="shared" si="28"/>
        <v>0</v>
      </c>
      <c r="Y196" s="137" t="b">
        <f t="shared" si="29"/>
        <v>1</v>
      </c>
    </row>
    <row r="197" spans="1:25" s="117" customFormat="1" x14ac:dyDescent="0.25">
      <c r="A197" s="71">
        <v>27</v>
      </c>
      <c r="B197" s="33" t="s">
        <v>116</v>
      </c>
      <c r="C197" s="97">
        <f>C198</f>
        <v>1550.4749999999997</v>
      </c>
      <c r="D197" s="47">
        <v>2294</v>
      </c>
      <c r="E197" s="47">
        <v>2866</v>
      </c>
      <c r="F197" s="47">
        <f>F198</f>
        <v>1258</v>
      </c>
      <c r="G197" s="130">
        <f t="shared" si="22"/>
        <v>1.4795465905609575</v>
      </c>
      <c r="H197" s="130">
        <f t="shared" si="23"/>
        <v>1.8484657927409347</v>
      </c>
      <c r="I197" s="130">
        <f t="shared" si="24"/>
        <v>0.81136425933987988</v>
      </c>
      <c r="J197" s="47"/>
      <c r="K197" s="47"/>
      <c r="L197" s="47"/>
      <c r="M197" s="116"/>
      <c r="N197" s="47"/>
      <c r="O197" s="47"/>
      <c r="P197" s="47"/>
      <c r="Q197" s="47"/>
      <c r="R197" s="47"/>
      <c r="S197" s="119"/>
      <c r="T197" s="142"/>
      <c r="U197" s="115"/>
      <c r="V197" s="119"/>
      <c r="W197" s="119"/>
      <c r="X197" s="119"/>
      <c r="Y197" s="119"/>
    </row>
    <row r="198" spans="1:25" ht="47.25" hidden="1" x14ac:dyDescent="0.25">
      <c r="A198" s="141"/>
      <c r="B198" s="19" t="s">
        <v>230</v>
      </c>
      <c r="C198" s="91">
        <f>C199+C200+C201+C202+C203</f>
        <v>1550.4749999999997</v>
      </c>
      <c r="D198" s="52"/>
      <c r="E198" s="52"/>
      <c r="F198" s="92">
        <f>F199+F200+F201+F202+F203</f>
        <v>1258</v>
      </c>
      <c r="G198" s="4">
        <f t="shared" si="22"/>
        <v>0</v>
      </c>
      <c r="H198" s="4">
        <f t="shared" si="23"/>
        <v>0</v>
      </c>
      <c r="I198" s="143">
        <f t="shared" si="24"/>
        <v>0.81136425933987988</v>
      </c>
      <c r="J198" s="52"/>
      <c r="K198" s="52"/>
      <c r="L198" s="52"/>
      <c r="M198" s="5">
        <f t="shared" si="30"/>
        <v>0</v>
      </c>
      <c r="N198" s="52"/>
      <c r="O198" s="52"/>
      <c r="P198" s="52"/>
      <c r="Q198" s="52"/>
      <c r="R198" s="52"/>
      <c r="S198" s="137"/>
      <c r="T198" s="142">
        <f t="shared" si="25"/>
        <v>0.81136425933987988</v>
      </c>
      <c r="U198" s="115">
        <f t="shared" si="26"/>
        <v>37</v>
      </c>
      <c r="V198" s="137" t="b">
        <f t="shared" si="27"/>
        <v>1</v>
      </c>
      <c r="W198" s="137" t="b">
        <f t="shared" si="21"/>
        <v>1</v>
      </c>
      <c r="X198" s="137" t="b">
        <f t="shared" si="28"/>
        <v>0</v>
      </c>
      <c r="Y198" s="137" t="b">
        <f t="shared" si="29"/>
        <v>1</v>
      </c>
    </row>
    <row r="199" spans="1:25" x14ac:dyDescent="0.25">
      <c r="A199" s="105" t="s">
        <v>384</v>
      </c>
      <c r="B199" s="6" t="s">
        <v>121</v>
      </c>
      <c r="C199" s="72">
        <v>1323.0519999999999</v>
      </c>
      <c r="D199" s="52">
        <v>1952</v>
      </c>
      <c r="E199" s="52">
        <v>2516</v>
      </c>
      <c r="F199" s="52">
        <v>887</v>
      </c>
      <c r="G199" s="4">
        <f t="shared" si="22"/>
        <v>1.4753766291876662</v>
      </c>
      <c r="H199" s="4">
        <f t="shared" si="23"/>
        <v>1.9016637290144305</v>
      </c>
      <c r="I199" s="4">
        <f t="shared" si="24"/>
        <v>0.6704196055786168</v>
      </c>
      <c r="J199" s="52"/>
      <c r="K199" s="52"/>
      <c r="L199" s="52"/>
      <c r="M199" s="5">
        <f t="shared" si="30"/>
        <v>2.818489289740699</v>
      </c>
      <c r="N199" s="52">
        <v>25</v>
      </c>
      <c r="O199" s="52"/>
      <c r="P199" s="52">
        <v>6</v>
      </c>
      <c r="Q199" s="52">
        <v>15</v>
      </c>
      <c r="R199" s="52">
        <v>4</v>
      </c>
      <c r="S199" s="137"/>
      <c r="T199" s="142">
        <f t="shared" si="25"/>
        <v>0.6704196055786168</v>
      </c>
      <c r="U199" s="115">
        <f t="shared" si="26"/>
        <v>26</v>
      </c>
      <c r="V199" s="137" t="b">
        <f t="shared" si="27"/>
        <v>1</v>
      </c>
      <c r="W199" s="137" t="b">
        <f t="shared" si="21"/>
        <v>1</v>
      </c>
      <c r="X199" s="137" t="b">
        <f t="shared" si="28"/>
        <v>1</v>
      </c>
      <c r="Y199" s="137" t="b">
        <f t="shared" si="29"/>
        <v>1</v>
      </c>
    </row>
    <row r="200" spans="1:25" x14ac:dyDescent="0.25">
      <c r="A200" s="105" t="s">
        <v>314</v>
      </c>
      <c r="B200" s="6" t="s">
        <v>120</v>
      </c>
      <c r="C200" s="72">
        <v>38.848999999999997</v>
      </c>
      <c r="D200" s="52">
        <v>57</v>
      </c>
      <c r="E200" s="52">
        <v>62</v>
      </c>
      <c r="F200" s="52">
        <v>66</v>
      </c>
      <c r="G200" s="4">
        <f t="shared" si="22"/>
        <v>1.4672192334423024</v>
      </c>
      <c r="H200" s="4">
        <f t="shared" si="23"/>
        <v>1.595922674972329</v>
      </c>
      <c r="I200" s="4">
        <f t="shared" si="24"/>
        <v>1.6988854281963501</v>
      </c>
      <c r="J200" s="52"/>
      <c r="K200" s="52"/>
      <c r="L200" s="52"/>
      <c r="M200" s="5">
        <f t="shared" si="30"/>
        <v>4.5454545454545459</v>
      </c>
      <c r="N200" s="52">
        <v>3</v>
      </c>
      <c r="O200" s="52"/>
      <c r="P200" s="1">
        <v>0</v>
      </c>
      <c r="Q200" s="52">
        <v>3</v>
      </c>
      <c r="R200" s="52">
        <v>0</v>
      </c>
      <c r="S200" s="137"/>
      <c r="T200" s="142">
        <f t="shared" si="25"/>
        <v>1.6988854281963501</v>
      </c>
      <c r="U200" s="115">
        <f t="shared" si="26"/>
        <v>3</v>
      </c>
      <c r="V200" s="137" t="b">
        <f t="shared" si="27"/>
        <v>1</v>
      </c>
      <c r="W200" s="137" t="b">
        <f t="shared" si="21"/>
        <v>1</v>
      </c>
      <c r="X200" s="137" t="b">
        <f t="shared" si="28"/>
        <v>1</v>
      </c>
      <c r="Y200" s="137" t="b">
        <f t="shared" si="29"/>
        <v>1</v>
      </c>
    </row>
    <row r="201" spans="1:25" x14ac:dyDescent="0.25">
      <c r="A201" s="105" t="s">
        <v>385</v>
      </c>
      <c r="B201" s="6" t="s">
        <v>117</v>
      </c>
      <c r="C201" s="72">
        <v>41.103999999999999</v>
      </c>
      <c r="D201" s="52">
        <v>94</v>
      </c>
      <c r="E201" s="52">
        <v>95</v>
      </c>
      <c r="F201" s="52">
        <v>101</v>
      </c>
      <c r="G201" s="4">
        <f t="shared" si="22"/>
        <v>2.2868820552744258</v>
      </c>
      <c r="H201" s="4">
        <f t="shared" si="23"/>
        <v>2.3112105877773454</v>
      </c>
      <c r="I201" s="4">
        <f t="shared" si="24"/>
        <v>2.4571817827948617</v>
      </c>
      <c r="J201" s="52"/>
      <c r="K201" s="52"/>
      <c r="L201" s="52"/>
      <c r="M201" s="5">
        <f t="shared" si="30"/>
        <v>6.9306930693069315</v>
      </c>
      <c r="N201" s="52">
        <v>7</v>
      </c>
      <c r="O201" s="52"/>
      <c r="P201" s="52">
        <v>1</v>
      </c>
      <c r="Q201" s="52">
        <v>5</v>
      </c>
      <c r="R201" s="52">
        <v>1</v>
      </c>
      <c r="S201" s="137"/>
      <c r="T201" s="142">
        <f t="shared" si="25"/>
        <v>2.4571817827948617</v>
      </c>
      <c r="U201" s="115">
        <f t="shared" si="26"/>
        <v>7</v>
      </c>
      <c r="V201" s="137" t="b">
        <f t="shared" si="27"/>
        <v>1</v>
      </c>
      <c r="W201" s="137" t="b">
        <f t="shared" si="21"/>
        <v>1</v>
      </c>
      <c r="X201" s="137" t="b">
        <f t="shared" si="28"/>
        <v>1</v>
      </c>
      <c r="Y201" s="137" t="b">
        <f t="shared" si="29"/>
        <v>1</v>
      </c>
    </row>
    <row r="202" spans="1:25" x14ac:dyDescent="0.25">
      <c r="A202" s="105" t="s">
        <v>386</v>
      </c>
      <c r="B202" s="6" t="s">
        <v>118</v>
      </c>
      <c r="C202" s="72">
        <v>33.86</v>
      </c>
      <c r="D202" s="52">
        <v>67</v>
      </c>
      <c r="E202" s="52">
        <v>73</v>
      </c>
      <c r="F202" s="52">
        <v>71</v>
      </c>
      <c r="G202" s="4">
        <f t="shared" si="22"/>
        <v>1.9787359716479622</v>
      </c>
      <c r="H202" s="4">
        <f t="shared" si="23"/>
        <v>2.155936207914944</v>
      </c>
      <c r="I202" s="4">
        <f t="shared" si="24"/>
        <v>2.0968694624926165</v>
      </c>
      <c r="J202" s="52"/>
      <c r="K202" s="52"/>
      <c r="L202" s="52"/>
      <c r="M202" s="5">
        <f t="shared" si="30"/>
        <v>4.225352112676056</v>
      </c>
      <c r="N202" s="52">
        <v>3</v>
      </c>
      <c r="O202" s="52"/>
      <c r="P202" s="52">
        <v>0</v>
      </c>
      <c r="Q202" s="52">
        <v>3</v>
      </c>
      <c r="R202" s="52">
        <v>0</v>
      </c>
      <c r="S202" s="137"/>
      <c r="T202" s="142">
        <f t="shared" si="25"/>
        <v>2.0968694624926165</v>
      </c>
      <c r="U202" s="115">
        <f t="shared" si="26"/>
        <v>4</v>
      </c>
      <c r="V202" s="137" t="b">
        <f t="shared" si="27"/>
        <v>1</v>
      </c>
      <c r="W202" s="137" t="b">
        <f t="shared" ref="W202:W213" si="31">P202&lt;=N202*0.25</f>
        <v>1</v>
      </c>
      <c r="X202" s="137" t="b">
        <f t="shared" si="28"/>
        <v>1</v>
      </c>
      <c r="Y202" s="137" t="b">
        <f t="shared" si="29"/>
        <v>1</v>
      </c>
    </row>
    <row r="203" spans="1:25" x14ac:dyDescent="0.25">
      <c r="A203" s="105" t="s">
        <v>387</v>
      </c>
      <c r="B203" s="6" t="s">
        <v>119</v>
      </c>
      <c r="C203" s="72">
        <v>113.61</v>
      </c>
      <c r="D203" s="52">
        <v>124</v>
      </c>
      <c r="E203" s="52">
        <v>120</v>
      </c>
      <c r="F203" s="52">
        <v>133</v>
      </c>
      <c r="G203" s="4">
        <f t="shared" ref="G203:G233" si="32">D203/C203</f>
        <v>1.091453217146378</v>
      </c>
      <c r="H203" s="4">
        <f t="shared" ref="H203:H233" si="33">E203/C203</f>
        <v>1.0562450488513335</v>
      </c>
      <c r="I203" s="4">
        <f t="shared" ref="I203:I233" si="34">F203/C203</f>
        <v>1.1706715958102281</v>
      </c>
      <c r="J203" s="52"/>
      <c r="K203" s="52"/>
      <c r="L203" s="52"/>
      <c r="M203" s="5">
        <f t="shared" ref="M203:M233" si="35">N203/F203*100</f>
        <v>4.5112781954887211</v>
      </c>
      <c r="N203" s="52">
        <v>6</v>
      </c>
      <c r="O203" s="52"/>
      <c r="P203" s="52">
        <v>0</v>
      </c>
      <c r="Q203" s="52">
        <v>5</v>
      </c>
      <c r="R203" s="52">
        <v>1</v>
      </c>
      <c r="S203" s="137"/>
      <c r="T203" s="142">
        <f t="shared" ref="T203:T232" si="36">F203/C203</f>
        <v>1.1706715958102281</v>
      </c>
      <c r="U203" s="115">
        <f t="shared" ref="U203:U232" si="37">INT(F203*IF(T203&lt;1,0.03,IF(T203&lt;2,0.05,IF(T203&lt;4,0.07,IF(T203&lt;6,0.08,IF(T203&lt;8,0.1,IF(T203&lt;10,0.12,IF(T203&lt;12,0.15,0.18))))))))</f>
        <v>6</v>
      </c>
      <c r="V203" s="137" t="b">
        <f t="shared" ref="V203:V232" si="38">IF(F203&lt;E203,N203&lt;U203,N203&lt;=U203)</f>
        <v>1</v>
      </c>
      <c r="W203" s="137" t="b">
        <f t="shared" si="31"/>
        <v>1</v>
      </c>
      <c r="X203" s="137" t="b">
        <f t="shared" ref="X203:X233" si="39">R203&lt;N203*0.2</f>
        <v>1</v>
      </c>
      <c r="Y203" s="137" t="b">
        <f t="shared" ref="Y203:Y233" si="40">N203=P203+Q203+R203</f>
        <v>1</v>
      </c>
    </row>
    <row r="204" spans="1:25" s="117" customFormat="1" x14ac:dyDescent="0.25">
      <c r="A204" s="71">
        <v>28</v>
      </c>
      <c r="B204" s="96" t="s">
        <v>122</v>
      </c>
      <c r="C204" s="97">
        <f>C205</f>
        <v>978.33900000000006</v>
      </c>
      <c r="D204" s="47">
        <v>423</v>
      </c>
      <c r="E204" s="47">
        <v>497</v>
      </c>
      <c r="F204" s="47">
        <f>F205</f>
        <v>504</v>
      </c>
      <c r="G204" s="130">
        <f t="shared" si="32"/>
        <v>0.43236546841125617</v>
      </c>
      <c r="H204" s="130">
        <f t="shared" si="33"/>
        <v>0.50800387186854457</v>
      </c>
      <c r="I204" s="130">
        <f t="shared" si="34"/>
        <v>0.51515885597936906</v>
      </c>
      <c r="J204" s="47"/>
      <c r="K204" s="47"/>
      <c r="L204" s="47"/>
      <c r="M204" s="116"/>
      <c r="N204" s="47"/>
      <c r="O204" s="47"/>
      <c r="P204" s="47"/>
      <c r="Q204" s="47"/>
      <c r="R204" s="47"/>
      <c r="S204" s="119"/>
      <c r="T204" s="142"/>
      <c r="U204" s="115"/>
      <c r="V204" s="119"/>
      <c r="W204" s="119"/>
      <c r="X204" s="119"/>
      <c r="Y204" s="119"/>
    </row>
    <row r="205" spans="1:25" ht="47.25" hidden="1" x14ac:dyDescent="0.25">
      <c r="A205" s="141"/>
      <c r="B205" s="19" t="s">
        <v>231</v>
      </c>
      <c r="C205" s="91">
        <f>C206+C207</f>
        <v>978.33900000000006</v>
      </c>
      <c r="D205" s="52"/>
      <c r="E205" s="52"/>
      <c r="F205" s="92">
        <f>F206+F207</f>
        <v>504</v>
      </c>
      <c r="G205" s="4">
        <f t="shared" si="32"/>
        <v>0</v>
      </c>
      <c r="H205" s="4">
        <f t="shared" si="33"/>
        <v>0</v>
      </c>
      <c r="I205" s="143">
        <f t="shared" si="34"/>
        <v>0.51515885597936906</v>
      </c>
      <c r="J205" s="52"/>
      <c r="K205" s="52"/>
      <c r="L205" s="52"/>
      <c r="M205" s="5">
        <f t="shared" si="35"/>
        <v>0</v>
      </c>
      <c r="N205" s="52"/>
      <c r="O205" s="52"/>
      <c r="P205" s="52"/>
      <c r="Q205" s="52"/>
      <c r="R205" s="52"/>
      <c r="S205" s="137"/>
      <c r="T205" s="142">
        <f t="shared" si="36"/>
        <v>0.51515885597936906</v>
      </c>
      <c r="U205" s="115">
        <f t="shared" si="37"/>
        <v>15</v>
      </c>
      <c r="V205" s="137" t="b">
        <f t="shared" si="38"/>
        <v>1</v>
      </c>
      <c r="W205" s="137" t="b">
        <f t="shared" si="31"/>
        <v>1</v>
      </c>
      <c r="X205" s="137" t="b">
        <f t="shared" si="39"/>
        <v>0</v>
      </c>
      <c r="Y205" s="137" t="b">
        <f t="shared" si="40"/>
        <v>1</v>
      </c>
    </row>
    <row r="206" spans="1:25" x14ac:dyDescent="0.25">
      <c r="A206" s="105" t="s">
        <v>388</v>
      </c>
      <c r="B206" s="6" t="s">
        <v>124</v>
      </c>
      <c r="C206" s="72">
        <v>942.35900000000004</v>
      </c>
      <c r="D206" s="52">
        <v>331</v>
      </c>
      <c r="E206" s="52">
        <v>367</v>
      </c>
      <c r="F206" s="52">
        <v>397</v>
      </c>
      <c r="G206" s="4">
        <f t="shared" si="32"/>
        <v>0.35124618112630113</v>
      </c>
      <c r="H206" s="4">
        <f t="shared" si="33"/>
        <v>0.38944818269895015</v>
      </c>
      <c r="I206" s="4">
        <f t="shared" si="34"/>
        <v>0.42128318400949105</v>
      </c>
      <c r="J206" s="52"/>
      <c r="K206" s="52"/>
      <c r="L206" s="52"/>
      <c r="M206" s="5">
        <f t="shared" si="35"/>
        <v>2.770780856423174</v>
      </c>
      <c r="N206" s="52">
        <v>11</v>
      </c>
      <c r="O206" s="52"/>
      <c r="P206" s="52">
        <v>2</v>
      </c>
      <c r="Q206" s="52">
        <v>7</v>
      </c>
      <c r="R206" s="52">
        <v>2</v>
      </c>
      <c r="S206" s="137"/>
      <c r="T206" s="142">
        <f t="shared" si="36"/>
        <v>0.42128318400949105</v>
      </c>
      <c r="U206" s="115">
        <f t="shared" si="37"/>
        <v>11</v>
      </c>
      <c r="V206" s="137" t="b">
        <f t="shared" si="38"/>
        <v>1</v>
      </c>
      <c r="W206" s="137" t="b">
        <f t="shared" si="31"/>
        <v>1</v>
      </c>
      <c r="X206" s="137" t="b">
        <f t="shared" si="39"/>
        <v>1</v>
      </c>
      <c r="Y206" s="137" t="b">
        <f t="shared" si="40"/>
        <v>1</v>
      </c>
    </row>
    <row r="207" spans="1:25" x14ac:dyDescent="0.25">
      <c r="A207" s="105" t="s">
        <v>389</v>
      </c>
      <c r="B207" s="6" t="s">
        <v>123</v>
      </c>
      <c r="C207" s="72">
        <v>35.979999999999997</v>
      </c>
      <c r="D207" s="52">
        <v>92</v>
      </c>
      <c r="E207" s="52">
        <v>130</v>
      </c>
      <c r="F207" s="52">
        <v>107</v>
      </c>
      <c r="G207" s="4">
        <f t="shared" si="32"/>
        <v>2.5569760978321292</v>
      </c>
      <c r="H207" s="4">
        <f t="shared" si="33"/>
        <v>3.6131183991106175</v>
      </c>
      <c r="I207" s="4">
        <f t="shared" si="34"/>
        <v>2.9738743746525849</v>
      </c>
      <c r="J207" s="52"/>
      <c r="K207" s="52"/>
      <c r="L207" s="52"/>
      <c r="M207" s="5">
        <f t="shared" si="35"/>
        <v>5.6074766355140184</v>
      </c>
      <c r="N207" s="52">
        <v>6</v>
      </c>
      <c r="O207" s="52"/>
      <c r="P207" s="52">
        <v>0</v>
      </c>
      <c r="Q207" s="52">
        <v>5</v>
      </c>
      <c r="R207" s="52">
        <v>1</v>
      </c>
      <c r="S207" s="137"/>
      <c r="T207" s="142">
        <f t="shared" si="36"/>
        <v>2.9738743746525849</v>
      </c>
      <c r="U207" s="115">
        <f t="shared" si="37"/>
        <v>7</v>
      </c>
      <c r="V207" s="137" t="b">
        <f t="shared" si="38"/>
        <v>1</v>
      </c>
      <c r="W207" s="137" t="b">
        <f t="shared" si="31"/>
        <v>1</v>
      </c>
      <c r="X207" s="137" t="b">
        <f t="shared" si="39"/>
        <v>1</v>
      </c>
      <c r="Y207" s="137" t="b">
        <f t="shared" si="40"/>
        <v>1</v>
      </c>
    </row>
    <row r="208" spans="1:25" s="117" customFormat="1" x14ac:dyDescent="0.25">
      <c r="A208" s="71">
        <v>29</v>
      </c>
      <c r="B208" s="33" t="s">
        <v>125</v>
      </c>
      <c r="C208" s="97">
        <f>C209</f>
        <v>629.51400000000001</v>
      </c>
      <c r="D208" s="47">
        <v>218</v>
      </c>
      <c r="E208" s="47">
        <v>218</v>
      </c>
      <c r="F208" s="47">
        <f>F209</f>
        <v>224</v>
      </c>
      <c r="G208" s="130">
        <f t="shared" si="32"/>
        <v>0.34629889089043292</v>
      </c>
      <c r="H208" s="130">
        <f t="shared" si="33"/>
        <v>0.34629889089043292</v>
      </c>
      <c r="I208" s="130">
        <f t="shared" si="34"/>
        <v>0.35583005302503201</v>
      </c>
      <c r="J208" s="47"/>
      <c r="K208" s="47"/>
      <c r="L208" s="47"/>
      <c r="M208" s="116"/>
      <c r="N208" s="47"/>
      <c r="O208" s="47"/>
      <c r="P208" s="47"/>
      <c r="Q208" s="47"/>
      <c r="R208" s="47"/>
      <c r="S208" s="119"/>
      <c r="T208" s="142"/>
      <c r="U208" s="115"/>
      <c r="V208" s="119"/>
      <c r="W208" s="119"/>
      <c r="X208" s="119"/>
      <c r="Y208" s="119"/>
    </row>
    <row r="209" spans="1:25" ht="47.25" hidden="1" x14ac:dyDescent="0.25">
      <c r="A209" s="105"/>
      <c r="B209" s="19" t="s">
        <v>232</v>
      </c>
      <c r="C209" s="91">
        <f>C210+C211+C212+C213+C214+C215</f>
        <v>629.51400000000001</v>
      </c>
      <c r="D209" s="52"/>
      <c r="E209" s="52"/>
      <c r="F209" s="92">
        <f>F210+F211+F212+F213+F214+F215</f>
        <v>224</v>
      </c>
      <c r="G209" s="4">
        <f t="shared" si="32"/>
        <v>0</v>
      </c>
      <c r="H209" s="4">
        <f t="shared" si="33"/>
        <v>0</v>
      </c>
      <c r="I209" s="143">
        <f t="shared" si="34"/>
        <v>0.35583005302503201</v>
      </c>
      <c r="J209" s="52"/>
      <c r="K209" s="52"/>
      <c r="L209" s="52"/>
      <c r="M209" s="5">
        <f t="shared" si="35"/>
        <v>0</v>
      </c>
      <c r="N209" s="52"/>
      <c r="O209" s="52"/>
      <c r="P209" s="52"/>
      <c r="Q209" s="52"/>
      <c r="R209" s="52"/>
      <c r="S209" s="137"/>
      <c r="T209" s="142">
        <f t="shared" si="36"/>
        <v>0.35583005302503201</v>
      </c>
      <c r="U209" s="115">
        <f t="shared" si="37"/>
        <v>6</v>
      </c>
      <c r="V209" s="137" t="b">
        <f t="shared" si="38"/>
        <v>1</v>
      </c>
      <c r="W209" s="137" t="b">
        <f t="shared" si="31"/>
        <v>1</v>
      </c>
      <c r="X209" s="137" t="b">
        <f t="shared" si="39"/>
        <v>0</v>
      </c>
      <c r="Y209" s="137" t="b">
        <f t="shared" si="40"/>
        <v>1</v>
      </c>
    </row>
    <row r="210" spans="1:25" ht="31.5" x14ac:dyDescent="0.25">
      <c r="A210" s="105" t="s">
        <v>390</v>
      </c>
      <c r="B210" s="6" t="s">
        <v>176</v>
      </c>
      <c r="C210" s="72">
        <v>30.56</v>
      </c>
      <c r="D210" s="52">
        <v>0</v>
      </c>
      <c r="E210" s="52">
        <v>0</v>
      </c>
      <c r="F210" s="52">
        <v>8</v>
      </c>
      <c r="G210" s="4">
        <f t="shared" si="32"/>
        <v>0</v>
      </c>
      <c r="H210" s="4">
        <f t="shared" si="33"/>
        <v>0</v>
      </c>
      <c r="I210" s="4">
        <f t="shared" si="34"/>
        <v>0.26178010471204188</v>
      </c>
      <c r="J210" s="52"/>
      <c r="K210" s="52"/>
      <c r="L210" s="52"/>
      <c r="M210" s="5">
        <f t="shared" si="35"/>
        <v>0</v>
      </c>
      <c r="N210" s="52">
        <v>0</v>
      </c>
      <c r="O210" s="52"/>
      <c r="P210" s="52"/>
      <c r="Q210" s="52"/>
      <c r="R210" s="52"/>
      <c r="S210" s="137"/>
      <c r="T210" s="142">
        <f t="shared" si="36"/>
        <v>0.26178010471204188</v>
      </c>
      <c r="U210" s="115">
        <f t="shared" si="37"/>
        <v>0</v>
      </c>
      <c r="V210" s="137" t="b">
        <f t="shared" si="38"/>
        <v>1</v>
      </c>
      <c r="W210" s="137" t="b">
        <f t="shared" si="31"/>
        <v>1</v>
      </c>
      <c r="X210" s="137" t="b">
        <f t="shared" si="39"/>
        <v>0</v>
      </c>
      <c r="Y210" s="137" t="b">
        <f t="shared" si="40"/>
        <v>1</v>
      </c>
    </row>
    <row r="211" spans="1:25" x14ac:dyDescent="0.25">
      <c r="A211" s="105" t="s">
        <v>392</v>
      </c>
      <c r="B211" s="6" t="s">
        <v>129</v>
      </c>
      <c r="C211" s="72">
        <v>164.66900000000001</v>
      </c>
      <c r="D211" s="52">
        <v>17</v>
      </c>
      <c r="E211" s="52">
        <v>0</v>
      </c>
      <c r="F211" s="52">
        <v>0</v>
      </c>
      <c r="G211" s="4">
        <f t="shared" si="32"/>
        <v>0.10323740351857362</v>
      </c>
      <c r="H211" s="4">
        <f t="shared" si="33"/>
        <v>0</v>
      </c>
      <c r="I211" s="4">
        <f t="shared" si="34"/>
        <v>0</v>
      </c>
      <c r="J211" s="52"/>
      <c r="K211" s="52"/>
      <c r="L211" s="52"/>
      <c r="M211" s="5">
        <v>0</v>
      </c>
      <c r="N211" s="52">
        <v>0</v>
      </c>
      <c r="O211" s="52"/>
      <c r="P211" s="52"/>
      <c r="Q211" s="52"/>
      <c r="R211" s="52"/>
      <c r="S211" s="137"/>
      <c r="T211" s="142">
        <f t="shared" si="36"/>
        <v>0</v>
      </c>
      <c r="U211" s="115">
        <f t="shared" si="37"/>
        <v>0</v>
      </c>
      <c r="V211" s="137" t="b">
        <f t="shared" si="38"/>
        <v>1</v>
      </c>
      <c r="W211" s="137" t="b">
        <f t="shared" si="31"/>
        <v>1</v>
      </c>
      <c r="X211" s="137" t="b">
        <f t="shared" si="39"/>
        <v>0</v>
      </c>
      <c r="Y211" s="137" t="b">
        <f t="shared" si="40"/>
        <v>1</v>
      </c>
    </row>
    <row r="212" spans="1:25" x14ac:dyDescent="0.25">
      <c r="A212" s="105" t="s">
        <v>391</v>
      </c>
      <c r="B212" s="6" t="s">
        <v>128</v>
      </c>
      <c r="C212" s="72">
        <v>10.76</v>
      </c>
      <c r="D212" s="52">
        <v>18</v>
      </c>
      <c r="E212" s="52">
        <v>43</v>
      </c>
      <c r="F212" s="52">
        <v>7</v>
      </c>
      <c r="G212" s="4">
        <f t="shared" si="32"/>
        <v>1.6728624535315986</v>
      </c>
      <c r="H212" s="4">
        <f t="shared" si="33"/>
        <v>3.996282527881041</v>
      </c>
      <c r="I212" s="4">
        <f t="shared" si="34"/>
        <v>0.65055762081784385</v>
      </c>
      <c r="J212" s="52"/>
      <c r="K212" s="52"/>
      <c r="L212" s="52"/>
      <c r="M212" s="5">
        <f t="shared" si="35"/>
        <v>0</v>
      </c>
      <c r="N212" s="52">
        <v>0</v>
      </c>
      <c r="O212" s="52"/>
      <c r="P212" s="52"/>
      <c r="Q212" s="52"/>
      <c r="R212" s="52"/>
      <c r="S212" s="137"/>
      <c r="T212" s="142">
        <f t="shared" si="36"/>
        <v>0.65055762081784385</v>
      </c>
      <c r="U212" s="115">
        <f t="shared" si="37"/>
        <v>0</v>
      </c>
      <c r="V212" s="137" t="b">
        <f t="shared" si="38"/>
        <v>0</v>
      </c>
      <c r="W212" s="137" t="b">
        <f t="shared" si="31"/>
        <v>1</v>
      </c>
      <c r="X212" s="137" t="b">
        <f t="shared" si="39"/>
        <v>0</v>
      </c>
      <c r="Y212" s="137" t="b">
        <f t="shared" si="40"/>
        <v>1</v>
      </c>
    </row>
    <row r="213" spans="1:25" x14ac:dyDescent="0.25">
      <c r="A213" s="105" t="s">
        <v>395</v>
      </c>
      <c r="B213" s="6" t="s">
        <v>126</v>
      </c>
      <c r="C213" s="72">
        <v>85.9</v>
      </c>
      <c r="D213" s="52">
        <v>41</v>
      </c>
      <c r="E213" s="52">
        <v>47</v>
      </c>
      <c r="F213" s="52">
        <v>30</v>
      </c>
      <c r="G213" s="4">
        <f t="shared" si="32"/>
        <v>0.47729918509895225</v>
      </c>
      <c r="H213" s="4">
        <f t="shared" si="33"/>
        <v>0.54714784633294522</v>
      </c>
      <c r="I213" s="4">
        <f t="shared" si="34"/>
        <v>0.34924330616996507</v>
      </c>
      <c r="J213" s="52"/>
      <c r="K213" s="52"/>
      <c r="L213" s="52"/>
      <c r="M213" s="5">
        <f t="shared" si="35"/>
        <v>0</v>
      </c>
      <c r="N213" s="52">
        <v>0</v>
      </c>
      <c r="O213" s="52"/>
      <c r="P213" s="52"/>
      <c r="Q213" s="52"/>
      <c r="R213" s="52"/>
      <c r="S213" s="137"/>
      <c r="T213" s="142">
        <f t="shared" si="36"/>
        <v>0.34924330616996507</v>
      </c>
      <c r="U213" s="115">
        <f t="shared" si="37"/>
        <v>0</v>
      </c>
      <c r="V213" s="137" t="b">
        <f t="shared" si="38"/>
        <v>0</v>
      </c>
      <c r="W213" s="137" t="b">
        <f t="shared" si="31"/>
        <v>1</v>
      </c>
      <c r="X213" s="137" t="b">
        <f t="shared" si="39"/>
        <v>0</v>
      </c>
      <c r="Y213" s="137" t="b">
        <f t="shared" si="40"/>
        <v>1</v>
      </c>
    </row>
    <row r="214" spans="1:25" ht="31.5" x14ac:dyDescent="0.25">
      <c r="A214" s="105" t="s">
        <v>394</v>
      </c>
      <c r="B214" s="6" t="s">
        <v>160</v>
      </c>
      <c r="C214" s="72">
        <v>39.839999999999996</v>
      </c>
      <c r="D214" s="52">
        <v>69</v>
      </c>
      <c r="E214" s="52">
        <v>48</v>
      </c>
      <c r="F214" s="52">
        <v>106</v>
      </c>
      <c r="G214" s="4">
        <f t="shared" si="32"/>
        <v>1.7319277108433737</v>
      </c>
      <c r="H214" s="4">
        <f t="shared" si="33"/>
        <v>1.2048192771084338</v>
      </c>
      <c r="I214" s="4">
        <f t="shared" si="34"/>
        <v>2.6606425702811247</v>
      </c>
      <c r="J214" s="52"/>
      <c r="K214" s="52"/>
      <c r="L214" s="52"/>
      <c r="M214" s="5"/>
      <c r="N214" s="52"/>
      <c r="O214" s="52"/>
      <c r="P214" s="52"/>
      <c r="Q214" s="52"/>
      <c r="R214" s="52"/>
      <c r="S214" s="137"/>
      <c r="T214" s="142"/>
      <c r="U214" s="115"/>
      <c r="V214" s="137"/>
      <c r="W214" s="137"/>
      <c r="X214" s="137"/>
      <c r="Y214" s="137"/>
    </row>
    <row r="215" spans="1:25" x14ac:dyDescent="0.25">
      <c r="A215" s="105" t="s">
        <v>393</v>
      </c>
      <c r="B215" s="6" t="s">
        <v>127</v>
      </c>
      <c r="C215" s="72">
        <v>297.78500000000003</v>
      </c>
      <c r="D215" s="52">
        <v>73</v>
      </c>
      <c r="E215" s="52">
        <v>80</v>
      </c>
      <c r="F215" s="52">
        <v>73</v>
      </c>
      <c r="G215" s="4">
        <f t="shared" si="32"/>
        <v>0.24514330809140822</v>
      </c>
      <c r="H215" s="4">
        <f t="shared" si="33"/>
        <v>0.26865020064811856</v>
      </c>
      <c r="I215" s="4">
        <f t="shared" si="34"/>
        <v>0.24514330809140822</v>
      </c>
      <c r="J215" s="52"/>
      <c r="K215" s="52"/>
      <c r="L215" s="52"/>
      <c r="M215" s="5">
        <f t="shared" si="35"/>
        <v>1.3698630136986301</v>
      </c>
      <c r="N215" s="1">
        <v>1</v>
      </c>
      <c r="O215" s="1"/>
      <c r="P215" s="1"/>
      <c r="Q215" s="1">
        <v>1</v>
      </c>
      <c r="R215" s="1">
        <v>0</v>
      </c>
      <c r="S215" s="137"/>
      <c r="T215" s="142">
        <f t="shared" si="36"/>
        <v>0.24514330809140822</v>
      </c>
      <c r="U215" s="115">
        <f t="shared" si="37"/>
        <v>2</v>
      </c>
      <c r="V215" s="137" t="b">
        <f t="shared" si="38"/>
        <v>1</v>
      </c>
      <c r="W215" s="137" t="b">
        <f>P215&lt;=N215*0.25</f>
        <v>1</v>
      </c>
      <c r="X215" s="137" t="b">
        <f t="shared" si="39"/>
        <v>1</v>
      </c>
      <c r="Y215" s="137" t="b">
        <f t="shared" si="40"/>
        <v>1</v>
      </c>
    </row>
    <row r="216" spans="1:25" s="117" customFormat="1" x14ac:dyDescent="0.25">
      <c r="A216" s="71">
        <v>30</v>
      </c>
      <c r="B216" s="33" t="s">
        <v>130</v>
      </c>
      <c r="C216" s="97">
        <f>C217</f>
        <v>784.60599999999999</v>
      </c>
      <c r="D216" s="47">
        <v>888</v>
      </c>
      <c r="E216" s="47">
        <v>1231</v>
      </c>
      <c r="F216" s="47">
        <f>F217</f>
        <v>1307</v>
      </c>
      <c r="G216" s="130">
        <f t="shared" si="32"/>
        <v>1.1317782428378065</v>
      </c>
      <c r="H216" s="130">
        <f t="shared" si="33"/>
        <v>1.5689403343843917</v>
      </c>
      <c r="I216" s="130">
        <f t="shared" si="34"/>
        <v>1.6658042380506903</v>
      </c>
      <c r="J216" s="47"/>
      <c r="K216" s="47"/>
      <c r="L216" s="47"/>
      <c r="M216" s="116"/>
      <c r="N216" s="47"/>
      <c r="O216" s="47"/>
      <c r="P216" s="47"/>
      <c r="Q216" s="47"/>
      <c r="R216" s="47"/>
      <c r="S216" s="119"/>
      <c r="T216" s="142"/>
      <c r="U216" s="115"/>
      <c r="V216" s="119"/>
      <c r="W216" s="119"/>
      <c r="X216" s="119"/>
      <c r="Y216" s="119"/>
    </row>
    <row r="217" spans="1:25" ht="47.25" hidden="1" x14ac:dyDescent="0.25">
      <c r="A217" s="141"/>
      <c r="B217" s="19" t="s">
        <v>233</v>
      </c>
      <c r="C217" s="91">
        <f>C218+C219+C220</f>
        <v>784.60599999999999</v>
      </c>
      <c r="D217" s="52"/>
      <c r="E217" s="52"/>
      <c r="F217" s="92">
        <f>F218+F219+F220</f>
        <v>1307</v>
      </c>
      <c r="G217" s="4">
        <f t="shared" si="32"/>
        <v>0</v>
      </c>
      <c r="H217" s="4">
        <f t="shared" si="33"/>
        <v>0</v>
      </c>
      <c r="I217" s="143">
        <f t="shared" si="34"/>
        <v>1.6658042380506903</v>
      </c>
      <c r="J217" s="52"/>
      <c r="K217" s="52"/>
      <c r="L217" s="52"/>
      <c r="M217" s="5">
        <f t="shared" si="35"/>
        <v>0</v>
      </c>
      <c r="N217" s="52"/>
      <c r="O217" s="52"/>
      <c r="P217" s="52"/>
      <c r="Q217" s="52"/>
      <c r="R217" s="52"/>
      <c r="S217" s="137"/>
      <c r="T217" s="142">
        <f t="shared" si="36"/>
        <v>1.6658042380506903</v>
      </c>
      <c r="U217" s="115">
        <f t="shared" si="37"/>
        <v>65</v>
      </c>
      <c r="V217" s="137" t="b">
        <f t="shared" si="38"/>
        <v>1</v>
      </c>
      <c r="W217" s="137" t="b">
        <f t="shared" ref="W217:W233" si="41">P217&lt;=N217*0.25</f>
        <v>1</v>
      </c>
      <c r="X217" s="137" t="b">
        <f t="shared" si="39"/>
        <v>0</v>
      </c>
      <c r="Y217" s="137" t="b">
        <f t="shared" si="40"/>
        <v>1</v>
      </c>
    </row>
    <row r="218" spans="1:25" x14ac:dyDescent="0.25">
      <c r="A218" s="105" t="s">
        <v>396</v>
      </c>
      <c r="B218" s="6" t="s">
        <v>133</v>
      </c>
      <c r="C218" s="72">
        <v>673.524</v>
      </c>
      <c r="D218" s="52">
        <v>381</v>
      </c>
      <c r="E218" s="52">
        <v>163</v>
      </c>
      <c r="F218" s="52">
        <v>247</v>
      </c>
      <c r="G218" s="4">
        <f t="shared" si="32"/>
        <v>0.56568140110820109</v>
      </c>
      <c r="H218" s="4">
        <f t="shared" si="33"/>
        <v>0.24201067816440097</v>
      </c>
      <c r="I218" s="4">
        <f t="shared" si="34"/>
        <v>0.36672783746384685</v>
      </c>
      <c r="J218" s="52"/>
      <c r="K218" s="52"/>
      <c r="L218" s="52"/>
      <c r="M218" s="5">
        <f t="shared" si="35"/>
        <v>2.834008097165992</v>
      </c>
      <c r="N218" s="52">
        <v>7</v>
      </c>
      <c r="O218" s="52"/>
      <c r="P218" s="52">
        <v>1</v>
      </c>
      <c r="Q218" s="52">
        <v>5</v>
      </c>
      <c r="R218" s="52">
        <v>1</v>
      </c>
      <c r="S218" s="137"/>
      <c r="T218" s="142">
        <f t="shared" si="36"/>
        <v>0.36672783746384685</v>
      </c>
      <c r="U218" s="115">
        <f t="shared" si="37"/>
        <v>7</v>
      </c>
      <c r="V218" s="137" t="b">
        <f t="shared" si="38"/>
        <v>1</v>
      </c>
      <c r="W218" s="137" t="b">
        <f t="shared" si="41"/>
        <v>1</v>
      </c>
      <c r="X218" s="137" t="b">
        <f t="shared" si="39"/>
        <v>1</v>
      </c>
      <c r="Y218" s="137" t="b">
        <f t="shared" si="40"/>
        <v>1</v>
      </c>
    </row>
    <row r="219" spans="1:25" x14ac:dyDescent="0.25">
      <c r="A219" s="105" t="s">
        <v>397</v>
      </c>
      <c r="B219" s="6" t="s">
        <v>132</v>
      </c>
      <c r="C219" s="72">
        <v>59.862000000000002</v>
      </c>
      <c r="D219" s="52">
        <v>130</v>
      </c>
      <c r="E219" s="52">
        <v>171</v>
      </c>
      <c r="F219" s="52">
        <v>81</v>
      </c>
      <c r="G219" s="4">
        <f t="shared" si="32"/>
        <v>2.171661488089272</v>
      </c>
      <c r="H219" s="4">
        <f t="shared" si="33"/>
        <v>2.8565701112558886</v>
      </c>
      <c r="I219" s="4">
        <f t="shared" si="34"/>
        <v>1.3531121579633156</v>
      </c>
      <c r="J219" s="52"/>
      <c r="K219" s="52"/>
      <c r="L219" s="52"/>
      <c r="M219" s="5">
        <f t="shared" si="35"/>
        <v>3.7037037037037033</v>
      </c>
      <c r="N219" s="52">
        <v>3</v>
      </c>
      <c r="O219" s="52"/>
      <c r="P219" s="52">
        <v>0</v>
      </c>
      <c r="Q219" s="52">
        <v>3</v>
      </c>
      <c r="R219" s="52">
        <v>0</v>
      </c>
      <c r="S219" s="137"/>
      <c r="T219" s="142">
        <f t="shared" si="36"/>
        <v>1.3531121579633156</v>
      </c>
      <c r="U219" s="115">
        <f t="shared" si="37"/>
        <v>4</v>
      </c>
      <c r="V219" s="137" t="b">
        <f t="shared" si="38"/>
        <v>1</v>
      </c>
      <c r="W219" s="137" t="b">
        <f t="shared" si="41"/>
        <v>1</v>
      </c>
      <c r="X219" s="137" t="b">
        <f t="shared" si="39"/>
        <v>1</v>
      </c>
      <c r="Y219" s="137" t="b">
        <f t="shared" si="40"/>
        <v>1</v>
      </c>
    </row>
    <row r="220" spans="1:25" x14ac:dyDescent="0.25">
      <c r="A220" s="105" t="s">
        <v>410</v>
      </c>
      <c r="B220" s="6" t="s">
        <v>131</v>
      </c>
      <c r="C220" s="72">
        <v>51.22</v>
      </c>
      <c r="D220" s="52">
        <v>377</v>
      </c>
      <c r="E220" s="52">
        <v>897</v>
      </c>
      <c r="F220" s="52">
        <v>979</v>
      </c>
      <c r="G220" s="4">
        <f t="shared" si="32"/>
        <v>7.3604060913705585</v>
      </c>
      <c r="H220" s="4">
        <f t="shared" si="33"/>
        <v>17.512690355329951</v>
      </c>
      <c r="I220" s="4">
        <f t="shared" si="34"/>
        <v>19.113627489262008</v>
      </c>
      <c r="J220" s="52"/>
      <c r="K220" s="52"/>
      <c r="L220" s="52"/>
      <c r="M220" s="5">
        <f t="shared" si="35"/>
        <v>1.8386108273748722</v>
      </c>
      <c r="N220" s="52">
        <v>18</v>
      </c>
      <c r="O220" s="52"/>
      <c r="P220" s="52">
        <v>1</v>
      </c>
      <c r="Q220" s="52">
        <v>14</v>
      </c>
      <c r="R220" s="52">
        <v>3</v>
      </c>
      <c r="S220" s="137"/>
      <c r="T220" s="142">
        <f t="shared" si="36"/>
        <v>19.113627489262008</v>
      </c>
      <c r="U220" s="115">
        <f t="shared" si="37"/>
        <v>176</v>
      </c>
      <c r="V220" s="137" t="b">
        <f t="shared" si="38"/>
        <v>1</v>
      </c>
      <c r="W220" s="137" t="b">
        <f t="shared" si="41"/>
        <v>1</v>
      </c>
      <c r="X220" s="137" t="b">
        <f t="shared" si="39"/>
        <v>1</v>
      </c>
      <c r="Y220" s="137" t="b">
        <f t="shared" si="40"/>
        <v>1</v>
      </c>
    </row>
    <row r="221" spans="1:25" s="117" customFormat="1" x14ac:dyDescent="0.25">
      <c r="A221" s="71">
        <v>31</v>
      </c>
      <c r="B221" s="33" t="s">
        <v>134</v>
      </c>
      <c r="C221" s="97">
        <f>C222</f>
        <v>422.089</v>
      </c>
      <c r="D221" s="47">
        <v>0</v>
      </c>
      <c r="E221" s="47">
        <v>0</v>
      </c>
      <c r="F221" s="47">
        <f>F222</f>
        <v>0</v>
      </c>
      <c r="G221" s="130">
        <f t="shared" si="32"/>
        <v>0</v>
      </c>
      <c r="H221" s="130">
        <f t="shared" si="33"/>
        <v>0</v>
      </c>
      <c r="I221" s="130">
        <f t="shared" si="34"/>
        <v>0</v>
      </c>
      <c r="J221" s="47"/>
      <c r="K221" s="47"/>
      <c r="L221" s="47"/>
      <c r="M221" s="116"/>
      <c r="N221" s="47"/>
      <c r="O221" s="47"/>
      <c r="P221" s="47"/>
      <c r="Q221" s="47"/>
      <c r="R221" s="47"/>
      <c r="S221" s="119"/>
      <c r="T221" s="142"/>
      <c r="U221" s="115"/>
      <c r="V221" s="119"/>
      <c r="W221" s="119"/>
      <c r="X221" s="119"/>
      <c r="Y221" s="119"/>
    </row>
    <row r="222" spans="1:25" ht="47.25" hidden="1" x14ac:dyDescent="0.25">
      <c r="A222" s="141"/>
      <c r="B222" s="19" t="s">
        <v>234</v>
      </c>
      <c r="C222" s="91">
        <f>C223+C224+C225+C226+C227</f>
        <v>422.089</v>
      </c>
      <c r="D222" s="52"/>
      <c r="E222" s="52"/>
      <c r="F222" s="92">
        <f>F223+F224+F225+F226+F227</f>
        <v>0</v>
      </c>
      <c r="G222" s="4">
        <f t="shared" si="32"/>
        <v>0</v>
      </c>
      <c r="H222" s="4">
        <f t="shared" si="33"/>
        <v>0</v>
      </c>
      <c r="I222" s="143">
        <f t="shared" si="34"/>
        <v>0</v>
      </c>
      <c r="J222" s="52"/>
      <c r="K222" s="52"/>
      <c r="L222" s="52"/>
      <c r="M222" s="5" t="e">
        <f t="shared" si="35"/>
        <v>#DIV/0!</v>
      </c>
      <c r="N222" s="52"/>
      <c r="O222" s="52"/>
      <c r="P222" s="52"/>
      <c r="Q222" s="52"/>
      <c r="R222" s="52"/>
      <c r="S222" s="137"/>
      <c r="T222" s="142">
        <f t="shared" si="36"/>
        <v>0</v>
      </c>
      <c r="U222" s="115">
        <f t="shared" si="37"/>
        <v>0</v>
      </c>
      <c r="V222" s="137" t="b">
        <f t="shared" si="38"/>
        <v>1</v>
      </c>
      <c r="W222" s="137" t="b">
        <f t="shared" si="41"/>
        <v>1</v>
      </c>
      <c r="X222" s="137" t="b">
        <f t="shared" si="39"/>
        <v>0</v>
      </c>
      <c r="Y222" s="137" t="b">
        <f t="shared" si="40"/>
        <v>1</v>
      </c>
    </row>
    <row r="223" spans="1:25" ht="18.75" customHeight="1" x14ac:dyDescent="0.25">
      <c r="A223" s="105" t="s">
        <v>398</v>
      </c>
      <c r="B223" s="6" t="s">
        <v>217</v>
      </c>
      <c r="C223" s="72">
        <v>29.315999999999999</v>
      </c>
      <c r="D223" s="52">
        <v>0</v>
      </c>
      <c r="E223" s="52">
        <v>0</v>
      </c>
      <c r="F223" s="52">
        <v>0</v>
      </c>
      <c r="G223" s="4">
        <f t="shared" si="32"/>
        <v>0</v>
      </c>
      <c r="H223" s="4">
        <f t="shared" si="33"/>
        <v>0</v>
      </c>
      <c r="I223" s="4">
        <f t="shared" si="34"/>
        <v>0</v>
      </c>
      <c r="J223" s="52"/>
      <c r="K223" s="52"/>
      <c r="L223" s="52"/>
      <c r="M223" s="5">
        <v>0</v>
      </c>
      <c r="N223" s="52">
        <v>0</v>
      </c>
      <c r="O223" s="52"/>
      <c r="P223" s="52"/>
      <c r="Q223" s="52"/>
      <c r="R223" s="52"/>
      <c r="S223" s="137"/>
      <c r="T223" s="142">
        <f t="shared" si="36"/>
        <v>0</v>
      </c>
      <c r="U223" s="115">
        <f t="shared" si="37"/>
        <v>0</v>
      </c>
      <c r="V223" s="137" t="b">
        <f t="shared" si="38"/>
        <v>1</v>
      </c>
      <c r="W223" s="137" t="b">
        <f t="shared" si="41"/>
        <v>1</v>
      </c>
      <c r="X223" s="137" t="b">
        <f t="shared" si="39"/>
        <v>0</v>
      </c>
      <c r="Y223" s="137" t="b">
        <f t="shared" si="40"/>
        <v>1</v>
      </c>
    </row>
    <row r="224" spans="1:25" x14ac:dyDescent="0.25">
      <c r="A224" s="105" t="s">
        <v>400</v>
      </c>
      <c r="B224" s="6" t="s">
        <v>136</v>
      </c>
      <c r="C224" s="72">
        <v>284.08100000000002</v>
      </c>
      <c r="D224" s="52">
        <v>0</v>
      </c>
      <c r="E224" s="52">
        <v>0</v>
      </c>
      <c r="F224" s="52">
        <v>0</v>
      </c>
      <c r="G224" s="4">
        <f t="shared" si="32"/>
        <v>0</v>
      </c>
      <c r="H224" s="4">
        <f t="shared" si="33"/>
        <v>0</v>
      </c>
      <c r="I224" s="4">
        <f t="shared" si="34"/>
        <v>0</v>
      </c>
      <c r="J224" s="52"/>
      <c r="K224" s="52"/>
      <c r="L224" s="52"/>
      <c r="M224" s="5">
        <v>0</v>
      </c>
      <c r="N224" s="52">
        <v>0</v>
      </c>
      <c r="O224" s="52"/>
      <c r="P224" s="52"/>
      <c r="Q224" s="52"/>
      <c r="R224" s="52"/>
      <c r="S224" s="137"/>
      <c r="T224" s="142">
        <f t="shared" si="36"/>
        <v>0</v>
      </c>
      <c r="U224" s="115">
        <f t="shared" si="37"/>
        <v>0</v>
      </c>
      <c r="V224" s="137" t="b">
        <f t="shared" si="38"/>
        <v>1</v>
      </c>
      <c r="W224" s="137" t="b">
        <f t="shared" si="41"/>
        <v>1</v>
      </c>
      <c r="X224" s="137" t="b">
        <f t="shared" si="39"/>
        <v>0</v>
      </c>
      <c r="Y224" s="137" t="b">
        <f t="shared" si="40"/>
        <v>1</v>
      </c>
    </row>
    <row r="225" spans="1:25" x14ac:dyDescent="0.25">
      <c r="A225" s="105" t="s">
        <v>401</v>
      </c>
      <c r="B225" s="6" t="s">
        <v>135</v>
      </c>
      <c r="C225" s="72">
        <v>96.325999999999993</v>
      </c>
      <c r="D225" s="52">
        <v>0</v>
      </c>
      <c r="E225" s="52">
        <v>0</v>
      </c>
      <c r="F225" s="52">
        <v>0</v>
      </c>
      <c r="G225" s="4">
        <f t="shared" si="32"/>
        <v>0</v>
      </c>
      <c r="H225" s="4">
        <f t="shared" si="33"/>
        <v>0</v>
      </c>
      <c r="I225" s="4">
        <f t="shared" si="34"/>
        <v>0</v>
      </c>
      <c r="J225" s="52"/>
      <c r="K225" s="52"/>
      <c r="L225" s="52"/>
      <c r="M225" s="5">
        <v>0</v>
      </c>
      <c r="N225" s="52">
        <v>0</v>
      </c>
      <c r="O225" s="52"/>
      <c r="P225" s="52"/>
      <c r="Q225" s="52"/>
      <c r="R225" s="52"/>
      <c r="S225" s="137"/>
      <c r="T225" s="142">
        <f t="shared" si="36"/>
        <v>0</v>
      </c>
      <c r="U225" s="115">
        <f t="shared" si="37"/>
        <v>0</v>
      </c>
      <c r="V225" s="137" t="b">
        <f t="shared" si="38"/>
        <v>1</v>
      </c>
      <c r="W225" s="137" t="b">
        <f t="shared" si="41"/>
        <v>1</v>
      </c>
      <c r="X225" s="137" t="b">
        <f t="shared" si="39"/>
        <v>0</v>
      </c>
      <c r="Y225" s="137" t="b">
        <f t="shared" si="40"/>
        <v>1</v>
      </c>
    </row>
    <row r="226" spans="1:25" x14ac:dyDescent="0.25">
      <c r="A226" s="105" t="s">
        <v>402</v>
      </c>
      <c r="B226" s="6" t="s">
        <v>235</v>
      </c>
      <c r="C226" s="72">
        <v>11.92</v>
      </c>
      <c r="D226" s="52">
        <v>0</v>
      </c>
      <c r="E226" s="52">
        <v>0</v>
      </c>
      <c r="F226" s="52">
        <v>0</v>
      </c>
      <c r="G226" s="4">
        <f t="shared" si="32"/>
        <v>0</v>
      </c>
      <c r="H226" s="4">
        <f t="shared" si="33"/>
        <v>0</v>
      </c>
      <c r="I226" s="4">
        <f t="shared" si="34"/>
        <v>0</v>
      </c>
      <c r="J226" s="52"/>
      <c r="K226" s="52"/>
      <c r="L226" s="52"/>
      <c r="M226" s="5">
        <v>0</v>
      </c>
      <c r="N226" s="52">
        <v>0</v>
      </c>
      <c r="O226" s="52"/>
      <c r="P226" s="52"/>
      <c r="Q226" s="52"/>
      <c r="R226" s="52"/>
      <c r="S226" s="137"/>
      <c r="T226" s="142">
        <f t="shared" si="36"/>
        <v>0</v>
      </c>
      <c r="U226" s="115">
        <f t="shared" si="37"/>
        <v>0</v>
      </c>
      <c r="V226" s="137" t="b">
        <f t="shared" si="38"/>
        <v>1</v>
      </c>
      <c r="W226" s="137" t="b">
        <f t="shared" si="41"/>
        <v>1</v>
      </c>
      <c r="X226" s="137" t="b">
        <f t="shared" si="39"/>
        <v>0</v>
      </c>
      <c r="Y226" s="137" t="b">
        <f t="shared" si="40"/>
        <v>1</v>
      </c>
    </row>
    <row r="227" spans="1:25" x14ac:dyDescent="0.25">
      <c r="A227" s="105" t="s">
        <v>403</v>
      </c>
      <c r="B227" s="6" t="s">
        <v>236</v>
      </c>
      <c r="C227" s="72">
        <v>0.44600000000000001</v>
      </c>
      <c r="D227" s="52">
        <v>0</v>
      </c>
      <c r="E227" s="52">
        <v>0</v>
      </c>
      <c r="F227" s="52">
        <v>0</v>
      </c>
      <c r="G227" s="4">
        <f t="shared" si="32"/>
        <v>0</v>
      </c>
      <c r="H227" s="4">
        <f t="shared" si="33"/>
        <v>0</v>
      </c>
      <c r="I227" s="4">
        <f t="shared" si="34"/>
        <v>0</v>
      </c>
      <c r="J227" s="52"/>
      <c r="K227" s="52"/>
      <c r="L227" s="52"/>
      <c r="M227" s="5">
        <v>0</v>
      </c>
      <c r="N227" s="52">
        <v>0</v>
      </c>
      <c r="O227" s="52"/>
      <c r="P227" s="52"/>
      <c r="Q227" s="52"/>
      <c r="R227" s="52"/>
      <c r="S227" s="137"/>
      <c r="T227" s="142">
        <f t="shared" si="36"/>
        <v>0</v>
      </c>
      <c r="U227" s="115">
        <f t="shared" si="37"/>
        <v>0</v>
      </c>
      <c r="V227" s="137" t="b">
        <f t="shared" si="38"/>
        <v>1</v>
      </c>
      <c r="W227" s="137" t="b">
        <f t="shared" si="41"/>
        <v>1</v>
      </c>
      <c r="X227" s="137" t="b">
        <f t="shared" si="39"/>
        <v>0</v>
      </c>
      <c r="Y227" s="137" t="b">
        <f t="shared" si="40"/>
        <v>1</v>
      </c>
    </row>
    <row r="228" spans="1:25" s="117" customFormat="1" x14ac:dyDescent="0.25">
      <c r="A228" s="71">
        <v>32</v>
      </c>
      <c r="B228" s="33" t="s">
        <v>137</v>
      </c>
      <c r="C228" s="97">
        <f>C229</f>
        <v>227.26900000000001</v>
      </c>
      <c r="D228" s="47">
        <v>0</v>
      </c>
      <c r="E228" s="47">
        <v>0</v>
      </c>
      <c r="F228" s="47">
        <f>F229</f>
        <v>0</v>
      </c>
      <c r="G228" s="130">
        <f t="shared" si="32"/>
        <v>0</v>
      </c>
      <c r="H228" s="130">
        <f t="shared" si="33"/>
        <v>0</v>
      </c>
      <c r="I228" s="130">
        <f t="shared" si="34"/>
        <v>0</v>
      </c>
      <c r="J228" s="47"/>
      <c r="K228" s="47"/>
      <c r="L228" s="47"/>
      <c r="M228" s="116"/>
      <c r="N228" s="47"/>
      <c r="O228" s="47"/>
      <c r="P228" s="47"/>
      <c r="Q228" s="47"/>
      <c r="R228" s="47"/>
      <c r="S228" s="119"/>
      <c r="T228" s="142"/>
      <c r="U228" s="115"/>
      <c r="V228" s="119"/>
      <c r="W228" s="119"/>
      <c r="X228" s="119"/>
      <c r="Y228" s="119"/>
    </row>
    <row r="229" spans="1:25" ht="47.25" hidden="1" x14ac:dyDescent="0.25">
      <c r="A229" s="141"/>
      <c r="B229" s="19" t="s">
        <v>237</v>
      </c>
      <c r="C229" s="91">
        <f>C230+C231+C232</f>
        <v>227.26900000000001</v>
      </c>
      <c r="D229" s="52"/>
      <c r="E229" s="52"/>
      <c r="F229" s="92">
        <f>F230+F231+F232</f>
        <v>0</v>
      </c>
      <c r="G229" s="4">
        <f t="shared" si="32"/>
        <v>0</v>
      </c>
      <c r="H229" s="4">
        <f t="shared" si="33"/>
        <v>0</v>
      </c>
      <c r="I229" s="143">
        <f t="shared" si="34"/>
        <v>0</v>
      </c>
      <c r="J229" s="52"/>
      <c r="K229" s="52"/>
      <c r="L229" s="52"/>
      <c r="M229" s="5" t="e">
        <f t="shared" si="35"/>
        <v>#DIV/0!</v>
      </c>
      <c r="N229" s="52"/>
      <c r="O229" s="52"/>
      <c r="P229" s="52"/>
      <c r="Q229" s="52"/>
      <c r="R229" s="52"/>
      <c r="S229" s="137"/>
      <c r="T229" s="142">
        <f t="shared" si="36"/>
        <v>0</v>
      </c>
      <c r="U229" s="115">
        <f t="shared" si="37"/>
        <v>0</v>
      </c>
      <c r="V229" s="137" t="b">
        <f t="shared" si="38"/>
        <v>1</v>
      </c>
      <c r="W229" s="137" t="b">
        <f t="shared" si="41"/>
        <v>1</v>
      </c>
      <c r="X229" s="137" t="b">
        <f t="shared" si="39"/>
        <v>0</v>
      </c>
      <c r="Y229" s="137" t="b">
        <f t="shared" si="40"/>
        <v>1</v>
      </c>
    </row>
    <row r="230" spans="1:25" x14ac:dyDescent="0.25">
      <c r="A230" s="105" t="s">
        <v>399</v>
      </c>
      <c r="B230" s="6" t="s">
        <v>140</v>
      </c>
      <c r="C230" s="72">
        <v>100.31</v>
      </c>
      <c r="D230" s="52">
        <v>0</v>
      </c>
      <c r="E230" s="52">
        <v>0</v>
      </c>
      <c r="F230" s="52">
        <v>0</v>
      </c>
      <c r="G230" s="4">
        <f t="shared" si="32"/>
        <v>0</v>
      </c>
      <c r="H230" s="4">
        <f t="shared" si="33"/>
        <v>0</v>
      </c>
      <c r="I230" s="4">
        <f t="shared" si="34"/>
        <v>0</v>
      </c>
      <c r="J230" s="52"/>
      <c r="K230" s="52"/>
      <c r="L230" s="52"/>
      <c r="M230" s="5">
        <v>0</v>
      </c>
      <c r="N230" s="52">
        <v>0</v>
      </c>
      <c r="O230" s="52"/>
      <c r="P230" s="52"/>
      <c r="Q230" s="52"/>
      <c r="R230" s="52"/>
      <c r="S230" s="137"/>
      <c r="T230" s="142">
        <f t="shared" si="36"/>
        <v>0</v>
      </c>
      <c r="U230" s="115">
        <f t="shared" si="37"/>
        <v>0</v>
      </c>
      <c r="V230" s="137" t="b">
        <f t="shared" si="38"/>
        <v>1</v>
      </c>
      <c r="W230" s="137" t="b">
        <f t="shared" si="41"/>
        <v>1</v>
      </c>
      <c r="X230" s="137" t="b">
        <f t="shared" si="39"/>
        <v>0</v>
      </c>
      <c r="Y230" s="137" t="b">
        <f t="shared" si="40"/>
        <v>1</v>
      </c>
    </row>
    <row r="231" spans="1:25" x14ac:dyDescent="0.25">
      <c r="A231" s="105" t="s">
        <v>404</v>
      </c>
      <c r="B231" s="6" t="s">
        <v>139</v>
      </c>
      <c r="C231" s="72">
        <v>52.792999999999999</v>
      </c>
      <c r="D231" s="52">
        <v>0</v>
      </c>
      <c r="E231" s="52">
        <v>0</v>
      </c>
      <c r="F231" s="52">
        <v>0</v>
      </c>
      <c r="G231" s="4">
        <f t="shared" si="32"/>
        <v>0</v>
      </c>
      <c r="H231" s="4">
        <f t="shared" si="33"/>
        <v>0</v>
      </c>
      <c r="I231" s="4">
        <f t="shared" si="34"/>
        <v>0</v>
      </c>
      <c r="J231" s="52"/>
      <c r="K231" s="52"/>
      <c r="L231" s="52"/>
      <c r="M231" s="5">
        <v>0</v>
      </c>
      <c r="N231" s="52">
        <v>0</v>
      </c>
      <c r="O231" s="52"/>
      <c r="P231" s="52"/>
      <c r="Q231" s="52"/>
      <c r="R231" s="52"/>
      <c r="S231" s="137"/>
      <c r="T231" s="142">
        <f t="shared" si="36"/>
        <v>0</v>
      </c>
      <c r="U231" s="115">
        <f t="shared" si="37"/>
        <v>0</v>
      </c>
      <c r="V231" s="137" t="b">
        <f t="shared" si="38"/>
        <v>1</v>
      </c>
      <c r="W231" s="137" t="b">
        <f t="shared" si="41"/>
        <v>1</v>
      </c>
      <c r="X231" s="137" t="b">
        <f t="shared" si="39"/>
        <v>0</v>
      </c>
      <c r="Y231" s="137" t="b">
        <f t="shared" si="40"/>
        <v>1</v>
      </c>
    </row>
    <row r="232" spans="1:25" x14ac:dyDescent="0.25">
      <c r="A232" s="105" t="s">
        <v>405</v>
      </c>
      <c r="B232" s="6" t="s">
        <v>138</v>
      </c>
      <c r="C232" s="72">
        <v>74.165999999999997</v>
      </c>
      <c r="D232" s="52">
        <v>0</v>
      </c>
      <c r="E232" s="52">
        <v>0</v>
      </c>
      <c r="F232" s="52">
        <v>0</v>
      </c>
      <c r="G232" s="4">
        <f t="shared" si="32"/>
        <v>0</v>
      </c>
      <c r="H232" s="4">
        <f t="shared" si="33"/>
        <v>0</v>
      </c>
      <c r="I232" s="4">
        <f t="shared" si="34"/>
        <v>0</v>
      </c>
      <c r="J232" s="52"/>
      <c r="K232" s="52"/>
      <c r="L232" s="52"/>
      <c r="M232" s="5">
        <v>0</v>
      </c>
      <c r="N232" s="52">
        <v>0</v>
      </c>
      <c r="O232" s="52"/>
      <c r="P232" s="52"/>
      <c r="Q232" s="52"/>
      <c r="R232" s="52"/>
      <c r="S232" s="137"/>
      <c r="T232" s="142">
        <f t="shared" si="36"/>
        <v>0</v>
      </c>
      <c r="U232" s="115">
        <f t="shared" si="37"/>
        <v>0</v>
      </c>
      <c r="V232" s="137" t="b">
        <f t="shared" si="38"/>
        <v>1</v>
      </c>
      <c r="W232" s="137" t="b">
        <f t="shared" si="41"/>
        <v>1</v>
      </c>
      <c r="X232" s="137" t="b">
        <f t="shared" si="39"/>
        <v>0</v>
      </c>
      <c r="Y232" s="137" t="b">
        <f t="shared" si="40"/>
        <v>1</v>
      </c>
    </row>
    <row r="233" spans="1:25" s="107" customFormat="1" x14ac:dyDescent="0.25">
      <c r="A233" s="71"/>
      <c r="B233" s="33" t="s">
        <v>6</v>
      </c>
      <c r="C233" s="97">
        <f>C7+C11+C32+C45+C49+C55+C60+C67+C81+C86+C97+C106+C114+C110+C122+C133+C140+C146+C150+C158+C163+C168+C172+C176+C189+C193+C197+C204+C208+C216+C221+C228</f>
        <v>13828.654099999998</v>
      </c>
      <c r="D233" s="122">
        <f>D7+D11+D32+D45+D49+D55+D60+D67+D81+D86+D97+D106+D110+D114+D122+D133+D140+D146+D150+D158+D163+D168+D172+D176+D189+D193+D197+D204+D208+D216+D221+D228</f>
        <v>9103</v>
      </c>
      <c r="E233" s="122">
        <f>E7+E11+E32+E45+E49+E55+E60+E67+E81+E86+E97+E106+E110+E114+E122+E133+E140+E146+E150+E158+E163+E168+E172+E176+E189+E193+E197+E204+E208+E216+E221+E228</f>
        <v>13670</v>
      </c>
      <c r="F233" s="122">
        <f>F7+F11+F32+F45+F49+F55+F60+F67+F81+F86+F97+F106+F110+F114+F122+F133+F140+F146+F150+F158+F163+F168+F172+F176+F189+F193+F197+F204+F208+F216+F221+F228</f>
        <v>10800</v>
      </c>
      <c r="G233" s="133">
        <f t="shared" si="32"/>
        <v>0.65827085804395102</v>
      </c>
      <c r="H233" s="133">
        <f t="shared" si="33"/>
        <v>0.98852714813367137</v>
      </c>
      <c r="I233" s="130">
        <f t="shared" si="34"/>
        <v>0.78098706655769212</v>
      </c>
      <c r="J233" s="50"/>
      <c r="K233" s="50"/>
      <c r="L233" s="50"/>
      <c r="M233" s="106">
        <f t="shared" si="35"/>
        <v>3.0277777777777777</v>
      </c>
      <c r="N233" s="50">
        <f>SUM(N7:N232)</f>
        <v>327</v>
      </c>
      <c r="O233" s="50">
        <f t="shared" ref="O233:R233" si="42">SUM(O7:O232)</f>
        <v>0</v>
      </c>
      <c r="P233" s="50">
        <f t="shared" si="42"/>
        <v>54</v>
      </c>
      <c r="Q233" s="50">
        <f t="shared" si="42"/>
        <v>238</v>
      </c>
      <c r="R233" s="50">
        <f t="shared" si="42"/>
        <v>35</v>
      </c>
      <c r="S233" s="182"/>
      <c r="T233" s="183"/>
      <c r="U233" s="119"/>
      <c r="V233" s="182"/>
      <c r="W233" s="182" t="b">
        <f t="shared" si="41"/>
        <v>1</v>
      </c>
      <c r="X233" s="182" t="b">
        <f t="shared" si="39"/>
        <v>1</v>
      </c>
      <c r="Y233" s="182" t="b">
        <f t="shared" si="40"/>
        <v>1</v>
      </c>
    </row>
  </sheetData>
  <sheetProtection password="CF88" sheet="1" objects="1" scenarios="1" selectLockedCells="1" selectUnlockedCells="1"/>
  <mergeCells count="21">
    <mergeCell ref="M4:M6"/>
    <mergeCell ref="N4:N6"/>
    <mergeCell ref="O4:R4"/>
    <mergeCell ref="O5:Q5"/>
    <mergeCell ref="R5:R6"/>
    <mergeCell ref="T3:U3"/>
    <mergeCell ref="M3:R3"/>
    <mergeCell ref="D3:F3"/>
    <mergeCell ref="G3:I3"/>
    <mergeCell ref="A3:A6"/>
    <mergeCell ref="B3:B6"/>
    <mergeCell ref="C3:C6"/>
    <mergeCell ref="J3:J6"/>
    <mergeCell ref="K3:K6"/>
    <mergeCell ref="L3:L6"/>
    <mergeCell ref="D4:D6"/>
    <mergeCell ref="E4:E6"/>
    <mergeCell ref="F4:F6"/>
    <mergeCell ref="G4:G6"/>
    <mergeCell ref="H4:H6"/>
    <mergeCell ref="I4:I6"/>
  </mergeCells>
  <phoneticPr fontId="4" type="noConversion"/>
  <printOptions horizontalCentered="1"/>
  <pageMargins left="0.23622047244094491" right="0.23622047244094491" top="0.74803149606299213" bottom="0.74803149606299213" header="0.31496062992125984" footer="0.31496062992125984"/>
  <pageSetup paperSize="8" fitToHeight="0" orientation="landscape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Y230"/>
  <sheetViews>
    <sheetView zoomScale="115" zoomScaleNormal="115" workbookViewId="0">
      <pane xSplit="2" ySplit="6" topLeftCell="C196" activePane="bottomRight" state="frozen"/>
      <selection pane="topRight" activeCell="C1" sqref="C1"/>
      <selection pane="bottomLeft" activeCell="A7" sqref="A7"/>
      <selection pane="bottomRight" activeCell="A198" sqref="A198:R198"/>
    </sheetView>
  </sheetViews>
  <sheetFormatPr defaultColWidth="6.140625" defaultRowHeight="15.75" x14ac:dyDescent="0.25"/>
  <cols>
    <col min="1" max="1" width="6.85546875" style="55" customWidth="1"/>
    <col min="2" max="2" width="29.85546875" style="55" customWidth="1"/>
    <col min="3" max="3" width="12.85546875" style="12" customWidth="1"/>
    <col min="4" max="4" width="9" style="54" customWidth="1"/>
    <col min="5" max="5" width="8.85546875" style="54" customWidth="1"/>
    <col min="6" max="6" width="11.140625" style="54" customWidth="1"/>
    <col min="7" max="7" width="7.85546875" style="54" customWidth="1"/>
    <col min="8" max="8" width="7.140625" style="54" customWidth="1"/>
    <col min="9" max="9" width="6.85546875" style="54" customWidth="1"/>
    <col min="10" max="11" width="7.85546875" style="54" hidden="1" customWidth="1"/>
    <col min="12" max="12" width="6" style="54" hidden="1" customWidth="1"/>
    <col min="13" max="13" width="7.85546875" style="54" customWidth="1"/>
    <col min="14" max="15" width="6.140625" style="54" customWidth="1"/>
    <col min="16" max="17" width="6.85546875" style="54" customWidth="1"/>
    <col min="18" max="18" width="6.140625" style="54" customWidth="1"/>
    <col min="19" max="19" width="8.85546875" style="55" hidden="1" customWidth="1"/>
    <col min="20" max="21" width="6.7109375" style="146" hidden="1" customWidth="1"/>
    <col min="22" max="22" width="11.28515625" style="169" hidden="1" customWidth="1"/>
    <col min="23" max="25" width="10.28515625" style="169" hidden="1" customWidth="1"/>
    <col min="26" max="216" width="8.85546875" style="55" customWidth="1"/>
    <col min="217" max="217" width="4.42578125" style="55" customWidth="1"/>
    <col min="218" max="218" width="25.140625" style="55" customWidth="1"/>
    <col min="219" max="219" width="10.85546875" style="55" customWidth="1"/>
    <col min="220" max="220" width="9.140625" style="55" customWidth="1"/>
    <col min="221" max="221" width="6.140625" style="55" customWidth="1"/>
    <col min="222" max="222" width="6.85546875" style="55" customWidth="1"/>
    <col min="223" max="223" width="7.85546875" style="55" customWidth="1"/>
    <col min="224" max="225" width="6.140625" style="55" customWidth="1"/>
    <col min="226" max="226" width="7.140625" style="55" customWidth="1"/>
    <col min="227" max="227" width="6.42578125" style="55" customWidth="1"/>
    <col min="228" max="228" width="6.85546875" style="55" customWidth="1"/>
    <col min="229" max="229" width="8" style="55" customWidth="1"/>
    <col min="230" max="230" width="4.5703125" style="55" customWidth="1"/>
    <col min="231" max="16384" width="6.140625" style="55"/>
  </cols>
  <sheetData>
    <row r="1" spans="1:25" x14ac:dyDescent="0.25">
      <c r="B1" s="57" t="s">
        <v>256</v>
      </c>
      <c r="C1" s="145" t="s">
        <v>412</v>
      </c>
    </row>
    <row r="3" spans="1:25" ht="48" customHeight="1" x14ac:dyDescent="0.25">
      <c r="A3" s="187" t="s">
        <v>0</v>
      </c>
      <c r="B3" s="189" t="s">
        <v>263</v>
      </c>
      <c r="C3" s="190" t="s">
        <v>253</v>
      </c>
      <c r="D3" s="189" t="s">
        <v>255</v>
      </c>
      <c r="E3" s="189"/>
      <c r="F3" s="189"/>
      <c r="G3" s="189" t="s">
        <v>257</v>
      </c>
      <c r="H3" s="189"/>
      <c r="I3" s="189"/>
      <c r="J3" s="191" t="s">
        <v>7</v>
      </c>
      <c r="K3" s="191" t="s">
        <v>8</v>
      </c>
      <c r="L3" s="185" t="s">
        <v>3</v>
      </c>
      <c r="M3" s="186" t="s">
        <v>258</v>
      </c>
      <c r="N3" s="186"/>
      <c r="O3" s="186"/>
      <c r="P3" s="186"/>
      <c r="Q3" s="186"/>
      <c r="R3" s="186"/>
      <c r="S3" s="56"/>
      <c r="T3" s="184"/>
      <c r="U3" s="184"/>
    </row>
    <row r="4" spans="1:25" ht="17.25" customHeight="1" x14ac:dyDescent="0.25">
      <c r="A4" s="187"/>
      <c r="B4" s="189"/>
      <c r="C4" s="190"/>
      <c r="D4" s="192">
        <v>2018</v>
      </c>
      <c r="E4" s="192">
        <v>2019</v>
      </c>
      <c r="F4" s="192">
        <v>2020</v>
      </c>
      <c r="G4" s="192">
        <v>2018</v>
      </c>
      <c r="H4" s="192">
        <v>2019</v>
      </c>
      <c r="I4" s="192">
        <v>2020</v>
      </c>
      <c r="J4" s="191"/>
      <c r="K4" s="191"/>
      <c r="L4" s="185"/>
      <c r="M4" s="192" t="s">
        <v>238</v>
      </c>
      <c r="N4" s="192" t="s">
        <v>2</v>
      </c>
      <c r="O4" s="195" t="s">
        <v>259</v>
      </c>
      <c r="P4" s="196"/>
      <c r="Q4" s="196"/>
      <c r="R4" s="197"/>
      <c r="S4" s="56"/>
      <c r="T4" s="56"/>
      <c r="U4" s="56"/>
    </row>
    <row r="5" spans="1:25" x14ac:dyDescent="0.25">
      <c r="A5" s="187"/>
      <c r="B5" s="189"/>
      <c r="C5" s="190"/>
      <c r="D5" s="193"/>
      <c r="E5" s="193"/>
      <c r="F5" s="193"/>
      <c r="G5" s="193"/>
      <c r="H5" s="193"/>
      <c r="I5" s="193"/>
      <c r="J5" s="191"/>
      <c r="K5" s="191"/>
      <c r="L5" s="185"/>
      <c r="M5" s="193"/>
      <c r="N5" s="193"/>
      <c r="O5" s="186" t="s">
        <v>260</v>
      </c>
      <c r="P5" s="186"/>
      <c r="Q5" s="186"/>
      <c r="R5" s="198" t="s">
        <v>262</v>
      </c>
      <c r="S5" s="56"/>
      <c r="T5" s="135"/>
      <c r="U5" s="135"/>
    </row>
    <row r="6" spans="1:25" ht="102" customHeight="1" x14ac:dyDescent="0.25">
      <c r="A6" s="199"/>
      <c r="B6" s="189"/>
      <c r="C6" s="190"/>
      <c r="D6" s="194"/>
      <c r="E6" s="194"/>
      <c r="F6" s="194"/>
      <c r="G6" s="194"/>
      <c r="H6" s="194"/>
      <c r="I6" s="194"/>
      <c r="J6" s="191"/>
      <c r="K6" s="191"/>
      <c r="L6" s="185"/>
      <c r="M6" s="194"/>
      <c r="N6" s="194"/>
      <c r="O6" s="51" t="s">
        <v>261</v>
      </c>
      <c r="P6" s="49" t="s">
        <v>4</v>
      </c>
      <c r="Q6" s="49" t="s">
        <v>5</v>
      </c>
      <c r="R6" s="198"/>
      <c r="S6" s="56"/>
      <c r="T6" s="136" t="s">
        <v>10</v>
      </c>
      <c r="U6" s="136" t="s">
        <v>9</v>
      </c>
      <c r="V6" s="136" t="s">
        <v>239</v>
      </c>
      <c r="W6" s="136" t="s">
        <v>241</v>
      </c>
      <c r="X6" s="136" t="s">
        <v>240</v>
      </c>
      <c r="Y6" s="136" t="s">
        <v>242</v>
      </c>
    </row>
    <row r="7" spans="1:25" x14ac:dyDescent="0.25">
      <c r="A7" s="16">
        <v>1</v>
      </c>
      <c r="B7" s="17" t="s">
        <v>141</v>
      </c>
      <c r="C7" s="147">
        <f>C8</f>
        <v>134.774</v>
      </c>
      <c r="D7" s="8"/>
      <c r="E7" s="8"/>
      <c r="F7" s="34">
        <f>F8</f>
        <v>0</v>
      </c>
      <c r="G7" s="8"/>
      <c r="H7" s="8"/>
      <c r="I7" s="8">
        <f>F7/C7</f>
        <v>0</v>
      </c>
      <c r="J7" s="8"/>
      <c r="K7" s="8"/>
      <c r="L7" s="8"/>
      <c r="M7" s="8"/>
      <c r="N7" s="8" t="s">
        <v>1</v>
      </c>
      <c r="O7" s="8"/>
      <c r="P7" s="8"/>
      <c r="Q7" s="8"/>
      <c r="R7" s="8"/>
    </row>
    <row r="8" spans="1:25" ht="47.25" x14ac:dyDescent="0.25">
      <c r="A8" s="18" t="s">
        <v>11</v>
      </c>
      <c r="B8" s="19" t="s">
        <v>142</v>
      </c>
      <c r="C8" s="148">
        <f>C9+C10</f>
        <v>134.774</v>
      </c>
      <c r="D8" s="8"/>
      <c r="E8" s="8"/>
      <c r="F8" s="35">
        <f>F9+F10</f>
        <v>0</v>
      </c>
      <c r="G8" s="8"/>
      <c r="H8" s="8"/>
      <c r="I8" s="8">
        <f t="shared" ref="I8:I71" si="0">F8/C8</f>
        <v>0</v>
      </c>
      <c r="J8" s="8"/>
      <c r="K8" s="8"/>
      <c r="L8" s="8"/>
      <c r="M8" s="8"/>
      <c r="N8" s="8"/>
      <c r="O8" s="8"/>
      <c r="P8" s="8"/>
      <c r="Q8" s="8"/>
      <c r="R8" s="8"/>
    </row>
    <row r="9" spans="1:25" x14ac:dyDescent="0.25">
      <c r="A9" s="20"/>
      <c r="B9" s="11" t="s">
        <v>13</v>
      </c>
      <c r="C9" s="149">
        <v>91.325999999999993</v>
      </c>
      <c r="D9" s="8"/>
      <c r="E9" s="8"/>
      <c r="F9" s="36">
        <v>0</v>
      </c>
      <c r="G9" s="8"/>
      <c r="H9" s="8"/>
      <c r="I9" s="8">
        <f t="shared" si="0"/>
        <v>0</v>
      </c>
      <c r="J9" s="8"/>
      <c r="K9" s="8"/>
      <c r="L9" s="8"/>
      <c r="M9" s="8"/>
      <c r="N9" s="8"/>
      <c r="O9" s="8"/>
      <c r="P9" s="8"/>
      <c r="Q9" s="8"/>
      <c r="R9" s="8"/>
    </row>
    <row r="10" spans="1:25" x14ac:dyDescent="0.25">
      <c r="A10" s="20"/>
      <c r="B10" s="11" t="s">
        <v>12</v>
      </c>
      <c r="C10" s="149">
        <v>43.448</v>
      </c>
      <c r="D10" s="8"/>
      <c r="E10" s="8"/>
      <c r="F10" s="36">
        <v>0</v>
      </c>
      <c r="G10" s="8"/>
      <c r="H10" s="8"/>
      <c r="I10" s="8">
        <f t="shared" si="0"/>
        <v>0</v>
      </c>
      <c r="J10" s="8"/>
      <c r="K10" s="8"/>
      <c r="L10" s="8"/>
      <c r="M10" s="8"/>
      <c r="N10" s="8"/>
      <c r="O10" s="8"/>
      <c r="P10" s="8"/>
      <c r="Q10" s="8"/>
      <c r="R10" s="8"/>
    </row>
    <row r="11" spans="1:25" x14ac:dyDescent="0.25">
      <c r="A11" s="16">
        <v>2</v>
      </c>
      <c r="B11" s="17" t="s">
        <v>14</v>
      </c>
      <c r="C11" s="150">
        <f>C12+C21</f>
        <v>427.78399999999999</v>
      </c>
      <c r="D11" s="8"/>
      <c r="E11" s="8"/>
      <c r="F11" s="34">
        <f>F12+F21</f>
        <v>0</v>
      </c>
      <c r="G11" s="8"/>
      <c r="H11" s="8"/>
      <c r="I11" s="8">
        <f t="shared" si="0"/>
        <v>0</v>
      </c>
      <c r="J11" s="8"/>
      <c r="K11" s="8"/>
      <c r="L11" s="8"/>
      <c r="M11" s="8"/>
      <c r="N11" s="8"/>
      <c r="O11" s="8"/>
      <c r="P11" s="8"/>
      <c r="Q11" s="8"/>
      <c r="R11" s="8"/>
    </row>
    <row r="12" spans="1:25" ht="47.25" x14ac:dyDescent="0.25">
      <c r="A12" s="21" t="s">
        <v>143</v>
      </c>
      <c r="B12" s="19" t="s">
        <v>144</v>
      </c>
      <c r="C12" s="148">
        <f>C13+C14+C15+C16+C17+C18+C19+C20</f>
        <v>352.67099999999999</v>
      </c>
      <c r="D12" s="8"/>
      <c r="E12" s="8"/>
      <c r="F12" s="35">
        <f>F13+F14+F15+F16+F17+F18+F19</f>
        <v>0</v>
      </c>
      <c r="G12" s="8"/>
      <c r="H12" s="8"/>
      <c r="I12" s="8">
        <f t="shared" si="0"/>
        <v>0</v>
      </c>
      <c r="J12" s="8"/>
      <c r="K12" s="8"/>
      <c r="L12" s="8"/>
      <c r="M12" s="8"/>
      <c r="N12" s="8"/>
      <c r="O12" s="8"/>
      <c r="P12" s="8"/>
      <c r="Q12" s="8"/>
      <c r="R12" s="8"/>
    </row>
    <row r="13" spans="1:25" x14ac:dyDescent="0.25">
      <c r="A13" s="22"/>
      <c r="B13" s="11" t="s">
        <v>145</v>
      </c>
      <c r="C13" s="149">
        <v>29.343</v>
      </c>
      <c r="D13" s="8"/>
      <c r="E13" s="8"/>
      <c r="F13" s="37">
        <v>0</v>
      </c>
      <c r="G13" s="8"/>
      <c r="H13" s="8"/>
      <c r="I13" s="8">
        <f t="shared" si="0"/>
        <v>0</v>
      </c>
      <c r="J13" s="8"/>
      <c r="K13" s="8"/>
      <c r="L13" s="8"/>
      <c r="M13" s="8"/>
      <c r="N13" s="8"/>
      <c r="O13" s="8"/>
      <c r="P13" s="8"/>
      <c r="Q13" s="8"/>
      <c r="R13" s="8"/>
    </row>
    <row r="14" spans="1:25" x14ac:dyDescent="0.25">
      <c r="A14" s="22"/>
      <c r="B14" s="11" t="s">
        <v>17</v>
      </c>
      <c r="C14" s="149">
        <v>76.968000000000004</v>
      </c>
      <c r="D14" s="8"/>
      <c r="E14" s="8"/>
      <c r="F14" s="37">
        <v>0</v>
      </c>
      <c r="G14" s="8"/>
      <c r="H14" s="8"/>
      <c r="I14" s="8">
        <f t="shared" si="0"/>
        <v>0</v>
      </c>
      <c r="J14" s="8"/>
      <c r="K14" s="8"/>
      <c r="L14" s="8"/>
      <c r="M14" s="8"/>
      <c r="N14" s="8"/>
      <c r="O14" s="8"/>
      <c r="P14" s="8"/>
      <c r="Q14" s="8"/>
      <c r="R14" s="8"/>
    </row>
    <row r="15" spans="1:25" x14ac:dyDescent="0.25">
      <c r="A15" s="22"/>
      <c r="B15" s="11" t="s">
        <v>146</v>
      </c>
      <c r="C15" s="149">
        <v>152.04400000000001</v>
      </c>
      <c r="D15" s="8"/>
      <c r="E15" s="8"/>
      <c r="F15" s="37">
        <v>0</v>
      </c>
      <c r="G15" s="8"/>
      <c r="H15" s="8"/>
      <c r="I15" s="8">
        <f t="shared" si="0"/>
        <v>0</v>
      </c>
      <c r="J15" s="8"/>
      <c r="K15" s="8"/>
      <c r="L15" s="8"/>
      <c r="M15" s="8"/>
      <c r="N15" s="8"/>
      <c r="O15" s="8"/>
      <c r="P15" s="8"/>
      <c r="Q15" s="8"/>
      <c r="R15" s="8"/>
    </row>
    <row r="16" spans="1:25" x14ac:dyDescent="0.25">
      <c r="A16" s="22"/>
      <c r="B16" s="11" t="s">
        <v>147</v>
      </c>
      <c r="C16" s="149">
        <v>12.185</v>
      </c>
      <c r="D16" s="8"/>
      <c r="E16" s="8"/>
      <c r="F16" s="37">
        <v>0</v>
      </c>
      <c r="G16" s="8"/>
      <c r="H16" s="8"/>
      <c r="I16" s="8">
        <f t="shared" si="0"/>
        <v>0</v>
      </c>
      <c r="J16" s="8"/>
      <c r="K16" s="8"/>
      <c r="L16" s="8"/>
      <c r="M16" s="8"/>
      <c r="N16" s="8"/>
      <c r="O16" s="8"/>
      <c r="P16" s="8"/>
      <c r="Q16" s="8"/>
      <c r="R16" s="8"/>
    </row>
    <row r="17" spans="1:18" x14ac:dyDescent="0.25">
      <c r="A17" s="22"/>
      <c r="B17" s="11" t="s">
        <v>148</v>
      </c>
      <c r="C17" s="149">
        <v>40.914000000000001</v>
      </c>
      <c r="D17" s="8"/>
      <c r="E17" s="8"/>
      <c r="F17" s="37">
        <v>0</v>
      </c>
      <c r="G17" s="8"/>
      <c r="H17" s="8"/>
      <c r="I17" s="8">
        <f t="shared" si="0"/>
        <v>0</v>
      </c>
      <c r="J17" s="8"/>
      <c r="K17" s="8"/>
      <c r="L17" s="8"/>
      <c r="M17" s="8"/>
      <c r="N17" s="8"/>
      <c r="O17" s="8"/>
      <c r="P17" s="8"/>
      <c r="Q17" s="8"/>
      <c r="R17" s="8"/>
    </row>
    <row r="18" spans="1:18" x14ac:dyDescent="0.25">
      <c r="A18" s="22"/>
      <c r="B18" s="11" t="s">
        <v>149</v>
      </c>
      <c r="C18" s="149">
        <v>30.907</v>
      </c>
      <c r="D18" s="8"/>
      <c r="E18" s="8"/>
      <c r="F18" s="37">
        <v>0</v>
      </c>
      <c r="G18" s="8"/>
      <c r="H18" s="8"/>
      <c r="I18" s="8">
        <f t="shared" si="0"/>
        <v>0</v>
      </c>
      <c r="J18" s="8"/>
      <c r="K18" s="8"/>
      <c r="L18" s="8"/>
      <c r="M18" s="8"/>
      <c r="N18" s="8"/>
      <c r="O18" s="8"/>
      <c r="P18" s="8"/>
      <c r="Q18" s="8"/>
      <c r="R18" s="8"/>
    </row>
    <row r="19" spans="1:18" x14ac:dyDescent="0.25">
      <c r="A19" s="22"/>
      <c r="B19" s="11" t="s">
        <v>15</v>
      </c>
      <c r="C19" s="149">
        <v>8.3089999999999993</v>
      </c>
      <c r="D19" s="8"/>
      <c r="E19" s="8"/>
      <c r="F19" s="37">
        <v>0</v>
      </c>
      <c r="G19" s="8"/>
      <c r="H19" s="8"/>
      <c r="I19" s="8">
        <f t="shared" si="0"/>
        <v>0</v>
      </c>
      <c r="J19" s="8"/>
      <c r="K19" s="8"/>
      <c r="L19" s="8"/>
      <c r="M19" s="8"/>
      <c r="N19" s="8"/>
      <c r="O19" s="8"/>
      <c r="P19" s="8"/>
      <c r="Q19" s="8"/>
      <c r="R19" s="8"/>
    </row>
    <row r="20" spans="1:18" x14ac:dyDescent="0.25">
      <c r="A20" s="22"/>
      <c r="B20" s="11" t="s">
        <v>150</v>
      </c>
      <c r="C20" s="149">
        <v>2.0009999999999999</v>
      </c>
      <c r="D20" s="8"/>
      <c r="E20" s="8"/>
      <c r="F20" s="37">
        <v>0</v>
      </c>
      <c r="G20" s="8"/>
      <c r="H20" s="8"/>
      <c r="I20" s="8">
        <f t="shared" si="0"/>
        <v>0</v>
      </c>
      <c r="J20" s="8"/>
      <c r="K20" s="8"/>
      <c r="L20" s="8"/>
      <c r="M20" s="8"/>
      <c r="N20" s="8"/>
      <c r="O20" s="8"/>
      <c r="P20" s="8"/>
      <c r="Q20" s="8"/>
      <c r="R20" s="8"/>
    </row>
    <row r="21" spans="1:18" ht="47.25" x14ac:dyDescent="0.25">
      <c r="A21" s="22" t="s">
        <v>151</v>
      </c>
      <c r="B21" s="19" t="s">
        <v>152</v>
      </c>
      <c r="C21" s="148">
        <f>C25+C26</f>
        <v>75.113</v>
      </c>
      <c r="D21" s="8"/>
      <c r="E21" s="8"/>
      <c r="F21" s="35">
        <f>F25+F26</f>
        <v>0</v>
      </c>
      <c r="G21" s="8"/>
      <c r="H21" s="8"/>
      <c r="I21" s="8">
        <f t="shared" si="0"/>
        <v>0</v>
      </c>
      <c r="J21" s="8"/>
      <c r="K21" s="8"/>
      <c r="L21" s="8"/>
      <c r="M21" s="8"/>
      <c r="N21" s="8"/>
      <c r="O21" s="8"/>
      <c r="P21" s="8"/>
      <c r="Q21" s="8"/>
      <c r="R21" s="8"/>
    </row>
    <row r="22" spans="1:18" hidden="1" x14ac:dyDescent="0.25">
      <c r="A22" s="22"/>
      <c r="B22" s="23" t="s">
        <v>153</v>
      </c>
      <c r="C22" s="151">
        <v>24.088999999999999</v>
      </c>
      <c r="D22" s="8"/>
      <c r="E22" s="8"/>
      <c r="F22" s="15"/>
      <c r="G22" s="8"/>
      <c r="H22" s="8"/>
      <c r="I22" s="8">
        <f t="shared" si="0"/>
        <v>0</v>
      </c>
      <c r="J22" s="8"/>
      <c r="K22" s="8"/>
      <c r="L22" s="8"/>
      <c r="M22" s="8"/>
      <c r="N22" s="8"/>
      <c r="O22" s="8"/>
      <c r="P22" s="8"/>
      <c r="Q22" s="8"/>
      <c r="R22" s="8"/>
    </row>
    <row r="23" spans="1:18" hidden="1" x14ac:dyDescent="0.25">
      <c r="A23" s="22"/>
      <c r="B23" s="11"/>
      <c r="C23" s="151">
        <v>18.66</v>
      </c>
      <c r="D23" s="8"/>
      <c r="E23" s="8"/>
      <c r="F23" s="15"/>
      <c r="G23" s="8"/>
      <c r="H23" s="8"/>
      <c r="I23" s="8">
        <f t="shared" si="0"/>
        <v>0</v>
      </c>
      <c r="J23" s="8"/>
      <c r="K23" s="8"/>
      <c r="L23" s="8"/>
      <c r="M23" s="8"/>
      <c r="N23" s="8"/>
      <c r="O23" s="8"/>
      <c r="P23" s="8"/>
      <c r="Q23" s="8"/>
      <c r="R23" s="8"/>
    </row>
    <row r="24" spans="1:18" hidden="1" x14ac:dyDescent="0.25">
      <c r="A24" s="22"/>
      <c r="B24" s="11"/>
      <c r="C24" s="151" t="e">
        <f>#REF!+C22+C23</f>
        <v>#REF!</v>
      </c>
      <c r="D24" s="8"/>
      <c r="E24" s="8"/>
      <c r="F24" s="15"/>
      <c r="G24" s="8"/>
      <c r="H24" s="8"/>
      <c r="I24" s="8" t="e">
        <f t="shared" si="0"/>
        <v>#REF!</v>
      </c>
      <c r="J24" s="8"/>
      <c r="K24" s="8"/>
      <c r="L24" s="8"/>
      <c r="M24" s="8"/>
      <c r="N24" s="8"/>
      <c r="O24" s="8"/>
      <c r="P24" s="8"/>
      <c r="Q24" s="8"/>
      <c r="R24" s="8"/>
    </row>
    <row r="25" spans="1:18" x14ac:dyDescent="0.25">
      <c r="A25" s="22"/>
      <c r="B25" s="11" t="s">
        <v>16</v>
      </c>
      <c r="C25" s="149">
        <v>44.792000000000002</v>
      </c>
      <c r="D25" s="8"/>
      <c r="E25" s="8"/>
      <c r="F25" s="15">
        <v>0</v>
      </c>
      <c r="G25" s="8"/>
      <c r="H25" s="8"/>
      <c r="I25" s="8">
        <f t="shared" si="0"/>
        <v>0</v>
      </c>
      <c r="J25" s="8"/>
      <c r="K25" s="8"/>
      <c r="L25" s="8"/>
      <c r="M25" s="8"/>
      <c r="N25" s="8"/>
      <c r="O25" s="8"/>
      <c r="P25" s="8"/>
      <c r="Q25" s="8"/>
      <c r="R25" s="8"/>
    </row>
    <row r="26" spans="1:18" x14ac:dyDescent="0.25">
      <c r="A26" s="22"/>
      <c r="B26" s="11" t="s">
        <v>154</v>
      </c>
      <c r="C26" s="149">
        <v>30.321000000000002</v>
      </c>
      <c r="D26" s="8"/>
      <c r="E26" s="8"/>
      <c r="F26" s="15">
        <v>0</v>
      </c>
      <c r="G26" s="8"/>
      <c r="H26" s="8"/>
      <c r="I26" s="8">
        <f t="shared" si="0"/>
        <v>0</v>
      </c>
      <c r="J26" s="8"/>
      <c r="K26" s="8"/>
      <c r="L26" s="8"/>
      <c r="M26" s="8"/>
      <c r="N26" s="8"/>
      <c r="O26" s="8"/>
      <c r="P26" s="8"/>
      <c r="Q26" s="8"/>
      <c r="R26" s="8"/>
    </row>
    <row r="27" spans="1:18" hidden="1" x14ac:dyDescent="0.25">
      <c r="A27" s="22"/>
      <c r="B27" s="23" t="s">
        <v>153</v>
      </c>
      <c r="C27" s="151">
        <v>8.4589999999999996</v>
      </c>
      <c r="D27" s="8"/>
      <c r="E27" s="8"/>
      <c r="F27" s="15"/>
      <c r="G27" s="8"/>
      <c r="H27" s="8"/>
      <c r="I27" s="8">
        <f t="shared" si="0"/>
        <v>0</v>
      </c>
      <c r="J27" s="8"/>
      <c r="K27" s="8"/>
      <c r="L27" s="8"/>
      <c r="M27" s="8"/>
      <c r="N27" s="8"/>
      <c r="O27" s="8"/>
      <c r="P27" s="8"/>
      <c r="Q27" s="8"/>
      <c r="R27" s="8"/>
    </row>
    <row r="28" spans="1:18" hidden="1" x14ac:dyDescent="0.25">
      <c r="A28" s="22"/>
      <c r="B28" s="11"/>
      <c r="C28" s="151">
        <f>C26+C27</f>
        <v>38.78</v>
      </c>
      <c r="D28" s="8"/>
      <c r="E28" s="8"/>
      <c r="F28" s="15"/>
      <c r="G28" s="8"/>
      <c r="H28" s="8"/>
      <c r="I28" s="8">
        <f t="shared" si="0"/>
        <v>0</v>
      </c>
      <c r="J28" s="8"/>
      <c r="K28" s="8"/>
      <c r="L28" s="8"/>
      <c r="M28" s="8"/>
      <c r="N28" s="8"/>
      <c r="O28" s="8"/>
      <c r="P28" s="8"/>
      <c r="Q28" s="8"/>
      <c r="R28" s="8"/>
    </row>
    <row r="29" spans="1:18" x14ac:dyDescent="0.25">
      <c r="A29" s="16">
        <v>3</v>
      </c>
      <c r="B29" s="24" t="s">
        <v>18</v>
      </c>
      <c r="C29" s="152">
        <f>C30</f>
        <v>947.95</v>
      </c>
      <c r="D29" s="8"/>
      <c r="E29" s="8"/>
      <c r="F29" s="38">
        <f>F30</f>
        <v>0</v>
      </c>
      <c r="G29" s="8"/>
      <c r="H29" s="8"/>
      <c r="I29" s="8">
        <f t="shared" si="0"/>
        <v>0</v>
      </c>
      <c r="J29" s="8"/>
      <c r="K29" s="8"/>
      <c r="L29" s="8"/>
      <c r="M29" s="8"/>
      <c r="N29" s="8"/>
      <c r="O29" s="8"/>
      <c r="P29" s="8"/>
      <c r="Q29" s="8"/>
      <c r="R29" s="8"/>
    </row>
    <row r="30" spans="1:18" ht="47.25" x14ac:dyDescent="0.25">
      <c r="A30" s="21" t="s">
        <v>155</v>
      </c>
      <c r="B30" s="19" t="s">
        <v>156</v>
      </c>
      <c r="C30" s="148">
        <f>C31+C33+C34+C35+C36+C37+C41</f>
        <v>947.95</v>
      </c>
      <c r="D30" s="8"/>
      <c r="E30" s="8"/>
      <c r="F30" s="39">
        <f>F31+F33+F34+F35</f>
        <v>0</v>
      </c>
      <c r="G30" s="8"/>
      <c r="H30" s="8"/>
      <c r="I30" s="8">
        <f t="shared" si="0"/>
        <v>0</v>
      </c>
      <c r="J30" s="8"/>
      <c r="K30" s="8"/>
      <c r="L30" s="8"/>
      <c r="M30" s="8"/>
      <c r="N30" s="8"/>
      <c r="O30" s="8"/>
      <c r="P30" s="8"/>
      <c r="Q30" s="8"/>
      <c r="R30" s="8"/>
    </row>
    <row r="31" spans="1:18" x14ac:dyDescent="0.25">
      <c r="A31" s="22"/>
      <c r="B31" s="11" t="s">
        <v>157</v>
      </c>
      <c r="C31" s="149">
        <v>54.260999999999996</v>
      </c>
      <c r="D31" s="8"/>
      <c r="E31" s="8"/>
      <c r="F31" s="40">
        <v>0</v>
      </c>
      <c r="G31" s="8"/>
      <c r="H31" s="8"/>
      <c r="I31" s="8">
        <f t="shared" si="0"/>
        <v>0</v>
      </c>
      <c r="J31" s="8"/>
      <c r="K31" s="8"/>
      <c r="L31" s="8"/>
      <c r="M31" s="8"/>
      <c r="N31" s="8"/>
      <c r="O31" s="8"/>
      <c r="P31" s="8"/>
      <c r="Q31" s="8"/>
      <c r="R31" s="8"/>
    </row>
    <row r="32" spans="1:18" hidden="1" x14ac:dyDescent="0.25">
      <c r="A32" s="25"/>
      <c r="B32" s="26" t="s">
        <v>157</v>
      </c>
      <c r="C32" s="153">
        <v>176.29599999999999</v>
      </c>
      <c r="D32" s="8"/>
      <c r="E32" s="8"/>
      <c r="F32" s="41"/>
      <c r="G32" s="8"/>
      <c r="H32" s="8"/>
      <c r="I32" s="8">
        <f t="shared" si="0"/>
        <v>0</v>
      </c>
      <c r="J32" s="8"/>
      <c r="K32" s="8"/>
      <c r="L32" s="8"/>
      <c r="M32" s="8"/>
      <c r="N32" s="8"/>
      <c r="O32" s="8"/>
      <c r="P32" s="8"/>
      <c r="Q32" s="8"/>
      <c r="R32" s="8"/>
    </row>
    <row r="33" spans="1:18" x14ac:dyDescent="0.25">
      <c r="A33" s="22"/>
      <c r="B33" s="11" t="s">
        <v>158</v>
      </c>
      <c r="C33" s="149">
        <v>129.465</v>
      </c>
      <c r="D33" s="8"/>
      <c r="E33" s="8"/>
      <c r="F33" s="40">
        <v>0</v>
      </c>
      <c r="G33" s="8"/>
      <c r="H33" s="8"/>
      <c r="I33" s="8">
        <f t="shared" si="0"/>
        <v>0</v>
      </c>
      <c r="J33" s="8"/>
      <c r="K33" s="8"/>
      <c r="L33" s="8"/>
      <c r="M33" s="8"/>
      <c r="N33" s="8"/>
      <c r="O33" s="8"/>
      <c r="P33" s="8"/>
      <c r="Q33" s="8"/>
      <c r="R33" s="8"/>
    </row>
    <row r="34" spans="1:18" x14ac:dyDescent="0.25">
      <c r="A34" s="22"/>
      <c r="B34" s="11" t="s">
        <v>21</v>
      </c>
      <c r="C34" s="149">
        <v>595.91700000000003</v>
      </c>
      <c r="D34" s="8"/>
      <c r="E34" s="8"/>
      <c r="F34" s="40">
        <v>0</v>
      </c>
      <c r="G34" s="8"/>
      <c r="H34" s="8"/>
      <c r="I34" s="8">
        <f t="shared" si="0"/>
        <v>0</v>
      </c>
      <c r="J34" s="8"/>
      <c r="K34" s="8"/>
      <c r="L34" s="8"/>
      <c r="M34" s="8"/>
      <c r="N34" s="8"/>
      <c r="O34" s="8"/>
      <c r="P34" s="8"/>
      <c r="Q34" s="8"/>
      <c r="R34" s="8"/>
    </row>
    <row r="35" spans="1:18" x14ac:dyDescent="0.25">
      <c r="A35" s="22"/>
      <c r="B35" s="11" t="s">
        <v>159</v>
      </c>
      <c r="C35" s="149">
        <v>68.77</v>
      </c>
      <c r="D35" s="8"/>
      <c r="E35" s="8"/>
      <c r="F35" s="42">
        <v>0</v>
      </c>
      <c r="G35" s="8"/>
      <c r="H35" s="8"/>
      <c r="I35" s="8">
        <f t="shared" si="0"/>
        <v>0</v>
      </c>
      <c r="J35" s="8"/>
      <c r="K35" s="8"/>
      <c r="L35" s="8"/>
      <c r="M35" s="8"/>
      <c r="N35" s="8"/>
      <c r="O35" s="8"/>
      <c r="P35" s="8"/>
      <c r="Q35" s="8"/>
      <c r="R35" s="8"/>
    </row>
    <row r="36" spans="1:18" x14ac:dyDescent="0.25">
      <c r="A36" s="22"/>
      <c r="B36" s="11" t="s">
        <v>20</v>
      </c>
      <c r="C36" s="149">
        <v>17.311</v>
      </c>
      <c r="D36" s="8"/>
      <c r="E36" s="8"/>
      <c r="F36" s="40">
        <v>0</v>
      </c>
      <c r="G36" s="8"/>
      <c r="H36" s="8"/>
      <c r="I36" s="8">
        <f t="shared" si="0"/>
        <v>0</v>
      </c>
      <c r="J36" s="8"/>
      <c r="K36" s="8"/>
      <c r="L36" s="8"/>
      <c r="M36" s="8"/>
      <c r="N36" s="8"/>
      <c r="O36" s="8"/>
      <c r="P36" s="8"/>
      <c r="Q36" s="8"/>
      <c r="R36" s="8"/>
    </row>
    <row r="37" spans="1:18" x14ac:dyDescent="0.25">
      <c r="A37" s="22"/>
      <c r="B37" s="11" t="s">
        <v>160</v>
      </c>
      <c r="C37" s="149">
        <v>13.850000000000001</v>
      </c>
      <c r="D37" s="8"/>
      <c r="E37" s="8"/>
      <c r="F37" s="40">
        <v>0</v>
      </c>
      <c r="G37" s="8"/>
      <c r="H37" s="8"/>
      <c r="I37" s="8">
        <f t="shared" si="0"/>
        <v>0</v>
      </c>
      <c r="J37" s="8"/>
      <c r="K37" s="8"/>
      <c r="L37" s="8"/>
      <c r="M37" s="8"/>
      <c r="N37" s="8"/>
      <c r="O37" s="8"/>
      <c r="P37" s="8"/>
      <c r="Q37" s="8"/>
      <c r="R37" s="8"/>
    </row>
    <row r="38" spans="1:18" hidden="1" x14ac:dyDescent="0.25">
      <c r="A38" s="25"/>
      <c r="B38" s="26" t="s">
        <v>160</v>
      </c>
      <c r="C38" s="153">
        <v>21.080000000000002</v>
      </c>
      <c r="D38" s="8"/>
      <c r="E38" s="8"/>
      <c r="F38" s="40"/>
      <c r="G38" s="8"/>
      <c r="H38" s="8"/>
      <c r="I38" s="8">
        <f t="shared" si="0"/>
        <v>0</v>
      </c>
      <c r="J38" s="8"/>
      <c r="K38" s="8"/>
      <c r="L38" s="8"/>
      <c r="M38" s="8"/>
      <c r="N38" s="8"/>
      <c r="O38" s="8"/>
      <c r="P38" s="8"/>
      <c r="Q38" s="8"/>
      <c r="R38" s="8"/>
    </row>
    <row r="39" spans="1:18" hidden="1" x14ac:dyDescent="0.25">
      <c r="A39" s="25"/>
      <c r="B39" s="26" t="s">
        <v>160</v>
      </c>
      <c r="C39" s="153">
        <v>39.839999999999996</v>
      </c>
      <c r="D39" s="8"/>
      <c r="E39" s="8"/>
      <c r="F39" s="40"/>
      <c r="G39" s="8"/>
      <c r="H39" s="8"/>
      <c r="I39" s="8">
        <f t="shared" si="0"/>
        <v>0</v>
      </c>
      <c r="J39" s="8"/>
      <c r="K39" s="8"/>
      <c r="L39" s="8"/>
      <c r="M39" s="8"/>
      <c r="N39" s="8"/>
      <c r="O39" s="8"/>
      <c r="P39" s="8"/>
      <c r="Q39" s="8"/>
      <c r="R39" s="8"/>
    </row>
    <row r="40" spans="1:18" hidden="1" x14ac:dyDescent="0.25">
      <c r="A40" s="25"/>
      <c r="B40" s="154" t="s">
        <v>161</v>
      </c>
      <c r="C40" s="153">
        <f>SUM(C37:C39)</f>
        <v>74.77000000000001</v>
      </c>
      <c r="D40" s="8"/>
      <c r="E40" s="8"/>
      <c r="F40" s="40"/>
      <c r="G40" s="8"/>
      <c r="H40" s="8"/>
      <c r="I40" s="8">
        <f t="shared" si="0"/>
        <v>0</v>
      </c>
      <c r="J40" s="8"/>
      <c r="K40" s="8"/>
      <c r="L40" s="8"/>
      <c r="M40" s="8"/>
      <c r="N40" s="8"/>
      <c r="O40" s="8"/>
      <c r="P40" s="8"/>
      <c r="Q40" s="8"/>
      <c r="R40" s="8"/>
    </row>
    <row r="41" spans="1:18" x14ac:dyDescent="0.25">
      <c r="A41" s="25"/>
      <c r="B41" s="11" t="s">
        <v>19</v>
      </c>
      <c r="C41" s="149">
        <v>68.376000000000005</v>
      </c>
      <c r="D41" s="8"/>
      <c r="E41" s="8"/>
      <c r="F41" s="40">
        <v>0</v>
      </c>
      <c r="G41" s="8"/>
      <c r="H41" s="8"/>
      <c r="I41" s="8">
        <f t="shared" si="0"/>
        <v>0</v>
      </c>
      <c r="J41" s="8"/>
      <c r="K41" s="8"/>
      <c r="L41" s="8"/>
      <c r="M41" s="8"/>
      <c r="N41" s="8"/>
      <c r="O41" s="8"/>
      <c r="P41" s="8"/>
      <c r="Q41" s="8"/>
      <c r="R41" s="8"/>
    </row>
    <row r="42" spans="1:18" x14ac:dyDescent="0.25">
      <c r="A42" s="16">
        <v>4</v>
      </c>
      <c r="B42" s="27" t="s">
        <v>22</v>
      </c>
      <c r="C42" s="150">
        <f>C43</f>
        <v>291.91999999999996</v>
      </c>
      <c r="D42" s="8"/>
      <c r="E42" s="8"/>
      <c r="F42" s="34">
        <f>F43</f>
        <v>0</v>
      </c>
      <c r="G42" s="8"/>
      <c r="H42" s="8"/>
      <c r="I42" s="8">
        <f t="shared" si="0"/>
        <v>0</v>
      </c>
      <c r="J42" s="8"/>
      <c r="K42" s="8"/>
      <c r="L42" s="8"/>
      <c r="M42" s="8"/>
      <c r="N42" s="8"/>
      <c r="O42" s="8"/>
      <c r="P42" s="8"/>
      <c r="Q42" s="8"/>
      <c r="R42" s="8"/>
    </row>
    <row r="43" spans="1:18" ht="47.25" x14ac:dyDescent="0.25">
      <c r="A43" s="53"/>
      <c r="B43" s="19" t="s">
        <v>162</v>
      </c>
      <c r="C43" s="148">
        <f>C44+C45</f>
        <v>291.91999999999996</v>
      </c>
      <c r="D43" s="8"/>
      <c r="E43" s="8"/>
      <c r="F43" s="35">
        <f>F44+F45</f>
        <v>0</v>
      </c>
      <c r="G43" s="8"/>
      <c r="H43" s="8"/>
      <c r="I43" s="8">
        <f t="shared" si="0"/>
        <v>0</v>
      </c>
      <c r="J43" s="8"/>
      <c r="K43" s="8"/>
      <c r="L43" s="8"/>
      <c r="M43" s="8"/>
      <c r="N43" s="8"/>
      <c r="O43" s="8"/>
      <c r="P43" s="8"/>
      <c r="Q43" s="8"/>
      <c r="R43" s="8"/>
    </row>
    <row r="44" spans="1:18" x14ac:dyDescent="0.25">
      <c r="A44" s="22"/>
      <c r="B44" s="11" t="s">
        <v>24</v>
      </c>
      <c r="C44" s="149">
        <v>261.77999999999997</v>
      </c>
      <c r="D44" s="8"/>
      <c r="E44" s="8"/>
      <c r="F44" s="40">
        <v>0</v>
      </c>
      <c r="G44" s="8"/>
      <c r="H44" s="8"/>
      <c r="I44" s="8">
        <f t="shared" si="0"/>
        <v>0</v>
      </c>
      <c r="J44" s="8"/>
      <c r="K44" s="8"/>
      <c r="L44" s="8"/>
      <c r="M44" s="8"/>
      <c r="N44" s="8"/>
      <c r="O44" s="8"/>
      <c r="P44" s="8"/>
      <c r="Q44" s="8"/>
      <c r="R44" s="8"/>
    </row>
    <row r="45" spans="1:18" x14ac:dyDescent="0.25">
      <c r="A45" s="22"/>
      <c r="B45" s="11" t="s">
        <v>23</v>
      </c>
      <c r="C45" s="149">
        <v>30.14</v>
      </c>
      <c r="D45" s="8"/>
      <c r="E45" s="8"/>
      <c r="F45" s="40">
        <v>0</v>
      </c>
      <c r="G45" s="8"/>
      <c r="H45" s="8"/>
      <c r="I45" s="8">
        <f t="shared" si="0"/>
        <v>0</v>
      </c>
      <c r="J45" s="8"/>
      <c r="K45" s="8"/>
      <c r="L45" s="8"/>
      <c r="M45" s="8"/>
      <c r="N45" s="8"/>
      <c r="O45" s="8"/>
      <c r="P45" s="8"/>
      <c r="Q45" s="8"/>
      <c r="R45" s="8"/>
    </row>
    <row r="46" spans="1:18" x14ac:dyDescent="0.25">
      <c r="A46" s="16">
        <v>5</v>
      </c>
      <c r="B46" s="27" t="s">
        <v>25</v>
      </c>
      <c r="C46" s="152">
        <f>C47</f>
        <v>360.43</v>
      </c>
      <c r="D46" s="8"/>
      <c r="E46" s="8"/>
      <c r="F46" s="43">
        <f>F47</f>
        <v>0</v>
      </c>
      <c r="G46" s="8"/>
      <c r="H46" s="8"/>
      <c r="I46" s="8">
        <f t="shared" si="0"/>
        <v>0</v>
      </c>
      <c r="J46" s="8"/>
      <c r="K46" s="8"/>
      <c r="L46" s="8"/>
      <c r="M46" s="8"/>
      <c r="N46" s="8"/>
      <c r="O46" s="8"/>
      <c r="P46" s="8"/>
      <c r="Q46" s="8"/>
      <c r="R46" s="8"/>
    </row>
    <row r="47" spans="1:18" ht="47.25" x14ac:dyDescent="0.25">
      <c r="A47" s="22" t="s">
        <v>163</v>
      </c>
      <c r="B47" s="19" t="s">
        <v>164</v>
      </c>
      <c r="C47" s="148">
        <f>C48+C49+C50+C51</f>
        <v>360.43</v>
      </c>
      <c r="D47" s="8"/>
      <c r="E47" s="8"/>
      <c r="F47" s="35">
        <f>F48+F49</f>
        <v>0</v>
      </c>
      <c r="G47" s="8"/>
      <c r="H47" s="8"/>
      <c r="I47" s="8">
        <f t="shared" si="0"/>
        <v>0</v>
      </c>
      <c r="J47" s="8"/>
      <c r="K47" s="8"/>
      <c r="L47" s="8"/>
      <c r="M47" s="8"/>
      <c r="N47" s="8"/>
      <c r="O47" s="8"/>
      <c r="P47" s="8"/>
      <c r="Q47" s="8"/>
      <c r="R47" s="8"/>
    </row>
    <row r="48" spans="1:18" x14ac:dyDescent="0.25">
      <c r="A48" s="22"/>
      <c r="B48" s="11" t="s">
        <v>29</v>
      </c>
      <c r="C48" s="149">
        <v>225.256</v>
      </c>
      <c r="D48" s="8"/>
      <c r="E48" s="8"/>
      <c r="F48" s="40">
        <v>0</v>
      </c>
      <c r="G48" s="8"/>
      <c r="H48" s="8"/>
      <c r="I48" s="8">
        <f t="shared" si="0"/>
        <v>0</v>
      </c>
      <c r="J48" s="8"/>
      <c r="K48" s="8"/>
      <c r="L48" s="8"/>
      <c r="M48" s="8"/>
      <c r="N48" s="8"/>
      <c r="O48" s="8"/>
      <c r="P48" s="8"/>
      <c r="Q48" s="8"/>
      <c r="R48" s="8"/>
    </row>
    <row r="49" spans="1:18" x14ac:dyDescent="0.25">
      <c r="A49" s="22"/>
      <c r="B49" s="11" t="s">
        <v>28</v>
      </c>
      <c r="C49" s="149">
        <v>51.972000000000001</v>
      </c>
      <c r="D49" s="8"/>
      <c r="E49" s="8"/>
      <c r="F49" s="40">
        <v>0</v>
      </c>
      <c r="G49" s="8"/>
      <c r="H49" s="8"/>
      <c r="I49" s="8">
        <f t="shared" si="0"/>
        <v>0</v>
      </c>
      <c r="J49" s="8"/>
      <c r="K49" s="8"/>
      <c r="L49" s="8"/>
      <c r="M49" s="8"/>
      <c r="N49" s="8"/>
      <c r="O49" s="8"/>
      <c r="P49" s="8"/>
      <c r="Q49" s="8"/>
      <c r="R49" s="8"/>
    </row>
    <row r="50" spans="1:18" x14ac:dyDescent="0.25">
      <c r="A50" s="22"/>
      <c r="B50" s="11" t="s">
        <v>26</v>
      </c>
      <c r="C50" s="149">
        <v>43.37</v>
      </c>
      <c r="D50" s="8"/>
      <c r="E50" s="8"/>
      <c r="F50" s="15">
        <v>0</v>
      </c>
      <c r="G50" s="8"/>
      <c r="H50" s="8"/>
      <c r="I50" s="8">
        <f t="shared" si="0"/>
        <v>0</v>
      </c>
      <c r="J50" s="8"/>
      <c r="K50" s="8"/>
      <c r="L50" s="8"/>
      <c r="M50" s="8"/>
      <c r="N50" s="8"/>
      <c r="O50" s="8"/>
      <c r="P50" s="8"/>
      <c r="Q50" s="8"/>
      <c r="R50" s="8"/>
    </row>
    <row r="51" spans="1:18" x14ac:dyDescent="0.25">
      <c r="A51" s="22"/>
      <c r="B51" s="11" t="s">
        <v>27</v>
      </c>
      <c r="C51" s="149">
        <v>39.832000000000001</v>
      </c>
      <c r="D51" s="8"/>
      <c r="E51" s="8"/>
      <c r="F51" s="15">
        <v>0</v>
      </c>
      <c r="G51" s="8"/>
      <c r="H51" s="8"/>
      <c r="I51" s="8">
        <f t="shared" si="0"/>
        <v>0</v>
      </c>
      <c r="J51" s="8"/>
      <c r="K51" s="8"/>
      <c r="L51" s="8"/>
      <c r="M51" s="8"/>
      <c r="N51" s="8"/>
      <c r="O51" s="8"/>
      <c r="P51" s="8"/>
      <c r="Q51" s="8"/>
      <c r="R51" s="8"/>
    </row>
    <row r="52" spans="1:18" x14ac:dyDescent="0.25">
      <c r="A52" s="16">
        <v>6</v>
      </c>
      <c r="B52" s="155" t="s">
        <v>30</v>
      </c>
      <c r="C52" s="150">
        <f>C53+C55</f>
        <v>270.42399999999998</v>
      </c>
      <c r="D52" s="8"/>
      <c r="E52" s="8"/>
      <c r="F52" s="34">
        <f>F53+F55</f>
        <v>0</v>
      </c>
      <c r="G52" s="8"/>
      <c r="H52" s="8"/>
      <c r="I52" s="8">
        <f t="shared" si="0"/>
        <v>0</v>
      </c>
      <c r="J52" s="8"/>
      <c r="K52" s="8"/>
      <c r="L52" s="8"/>
      <c r="M52" s="8"/>
      <c r="N52" s="8"/>
      <c r="O52" s="8"/>
      <c r="P52" s="8"/>
      <c r="Q52" s="8"/>
      <c r="R52" s="8"/>
    </row>
    <row r="53" spans="1:18" ht="47.25" x14ac:dyDescent="0.25">
      <c r="A53" s="22" t="s">
        <v>165</v>
      </c>
      <c r="B53" s="19" t="s">
        <v>166</v>
      </c>
      <c r="C53" s="156">
        <f>C54</f>
        <v>199.67</v>
      </c>
      <c r="D53" s="8"/>
      <c r="E53" s="8"/>
      <c r="F53" s="35">
        <f>F54+F56</f>
        <v>0</v>
      </c>
      <c r="G53" s="8"/>
      <c r="H53" s="8"/>
      <c r="I53" s="8">
        <f t="shared" si="0"/>
        <v>0</v>
      </c>
      <c r="J53" s="8"/>
      <c r="K53" s="8"/>
      <c r="L53" s="8"/>
      <c r="M53" s="8"/>
      <c r="N53" s="8"/>
      <c r="O53" s="8"/>
      <c r="P53" s="8"/>
      <c r="Q53" s="8"/>
      <c r="R53" s="8"/>
    </row>
    <row r="54" spans="1:18" x14ac:dyDescent="0.25">
      <c r="A54" s="22"/>
      <c r="B54" s="11" t="s">
        <v>32</v>
      </c>
      <c r="C54" s="149">
        <v>199.67</v>
      </c>
      <c r="D54" s="8"/>
      <c r="E54" s="8"/>
      <c r="F54" s="15">
        <v>0</v>
      </c>
      <c r="G54" s="8"/>
      <c r="H54" s="8"/>
      <c r="I54" s="8">
        <f t="shared" si="0"/>
        <v>0</v>
      </c>
      <c r="J54" s="8"/>
      <c r="K54" s="8"/>
      <c r="L54" s="8"/>
      <c r="M54" s="8"/>
      <c r="N54" s="8"/>
      <c r="O54" s="8"/>
      <c r="P54" s="8"/>
      <c r="Q54" s="8"/>
      <c r="R54" s="8"/>
    </row>
    <row r="55" spans="1:18" ht="47.25" x14ac:dyDescent="0.25">
      <c r="A55" s="22"/>
      <c r="B55" s="19" t="s">
        <v>167</v>
      </c>
      <c r="C55" s="157">
        <f>C56</f>
        <v>70.754000000000005</v>
      </c>
      <c r="D55" s="8"/>
      <c r="E55" s="8"/>
      <c r="F55" s="44">
        <f>F56</f>
        <v>0</v>
      </c>
      <c r="G55" s="8"/>
      <c r="H55" s="8"/>
      <c r="I55" s="8">
        <f t="shared" si="0"/>
        <v>0</v>
      </c>
      <c r="J55" s="8"/>
      <c r="K55" s="8"/>
      <c r="L55" s="8"/>
      <c r="M55" s="8"/>
      <c r="N55" s="8"/>
      <c r="O55" s="8"/>
      <c r="P55" s="8"/>
      <c r="Q55" s="8"/>
      <c r="R55" s="8"/>
    </row>
    <row r="56" spans="1:18" x14ac:dyDescent="0.25">
      <c r="A56" s="22"/>
      <c r="B56" s="11" t="s">
        <v>31</v>
      </c>
      <c r="C56" s="149">
        <v>70.754000000000005</v>
      </c>
      <c r="D56" s="8"/>
      <c r="E56" s="8"/>
      <c r="F56" s="15">
        <v>0</v>
      </c>
      <c r="G56" s="8"/>
      <c r="H56" s="8"/>
      <c r="I56" s="8">
        <f t="shared" si="0"/>
        <v>0</v>
      </c>
      <c r="J56" s="8"/>
      <c r="K56" s="8"/>
      <c r="L56" s="8"/>
      <c r="M56" s="8"/>
      <c r="N56" s="8"/>
      <c r="O56" s="8"/>
      <c r="P56" s="8"/>
      <c r="Q56" s="8"/>
      <c r="R56" s="8"/>
    </row>
    <row r="57" spans="1:18" x14ac:dyDescent="0.25">
      <c r="A57" s="16">
        <v>7</v>
      </c>
      <c r="B57" s="155" t="s">
        <v>33</v>
      </c>
      <c r="C57" s="152">
        <f>C58+C62</f>
        <v>272.62700000000001</v>
      </c>
      <c r="D57" s="8"/>
      <c r="E57" s="8"/>
      <c r="F57" s="43">
        <f>F58+F62</f>
        <v>0</v>
      </c>
      <c r="G57" s="8"/>
      <c r="H57" s="8"/>
      <c r="I57" s="8">
        <f t="shared" si="0"/>
        <v>0</v>
      </c>
      <c r="J57" s="8"/>
      <c r="K57" s="8"/>
      <c r="L57" s="8"/>
      <c r="M57" s="8"/>
      <c r="N57" s="8"/>
      <c r="O57" s="8"/>
      <c r="P57" s="8"/>
      <c r="Q57" s="8"/>
      <c r="R57" s="8"/>
    </row>
    <row r="58" spans="1:18" ht="47.25" x14ac:dyDescent="0.25">
      <c r="A58" s="22" t="s">
        <v>168</v>
      </c>
      <c r="B58" s="28" t="s">
        <v>169</v>
      </c>
      <c r="C58" s="148">
        <f>SUM(C59:C61)</f>
        <v>225.41900000000001</v>
      </c>
      <c r="D58" s="8"/>
      <c r="E58" s="8"/>
      <c r="F58" s="35">
        <f>F59+F60+F61</f>
        <v>0</v>
      </c>
      <c r="G58" s="8"/>
      <c r="H58" s="8"/>
      <c r="I58" s="8">
        <f t="shared" si="0"/>
        <v>0</v>
      </c>
      <c r="J58" s="8"/>
      <c r="K58" s="8"/>
      <c r="L58" s="8"/>
      <c r="M58" s="8"/>
      <c r="N58" s="8"/>
      <c r="O58" s="8"/>
      <c r="P58" s="8"/>
      <c r="Q58" s="8"/>
      <c r="R58" s="8"/>
    </row>
    <row r="59" spans="1:18" x14ac:dyDescent="0.25">
      <c r="A59" s="22"/>
      <c r="B59" s="11" t="s">
        <v>170</v>
      </c>
      <c r="C59" s="149">
        <v>34.643999999999998</v>
      </c>
      <c r="D59" s="8"/>
      <c r="E59" s="8"/>
      <c r="F59" s="40">
        <v>0</v>
      </c>
      <c r="G59" s="8"/>
      <c r="H59" s="8"/>
      <c r="I59" s="8">
        <f t="shared" si="0"/>
        <v>0</v>
      </c>
      <c r="J59" s="8"/>
      <c r="K59" s="8"/>
      <c r="L59" s="8"/>
      <c r="M59" s="8"/>
      <c r="N59" s="8"/>
      <c r="O59" s="8"/>
      <c r="P59" s="8"/>
      <c r="Q59" s="8"/>
      <c r="R59" s="8"/>
    </row>
    <row r="60" spans="1:18" x14ac:dyDescent="0.25">
      <c r="A60" s="22"/>
      <c r="B60" s="11" t="s">
        <v>36</v>
      </c>
      <c r="C60" s="149">
        <v>166.49299999999999</v>
      </c>
      <c r="D60" s="8"/>
      <c r="E60" s="8"/>
      <c r="F60" s="40">
        <v>0</v>
      </c>
      <c r="G60" s="8"/>
      <c r="H60" s="8"/>
      <c r="I60" s="8">
        <f t="shared" si="0"/>
        <v>0</v>
      </c>
      <c r="J60" s="8"/>
      <c r="K60" s="8"/>
      <c r="L60" s="8"/>
      <c r="M60" s="8"/>
      <c r="N60" s="8"/>
      <c r="O60" s="8"/>
      <c r="P60" s="8"/>
      <c r="Q60" s="8"/>
      <c r="R60" s="8"/>
    </row>
    <row r="61" spans="1:18" x14ac:dyDescent="0.25">
      <c r="A61" s="22"/>
      <c r="B61" s="11" t="s">
        <v>35</v>
      </c>
      <c r="C61" s="149">
        <v>24.282</v>
      </c>
      <c r="D61" s="8"/>
      <c r="E61" s="8"/>
      <c r="F61" s="40">
        <v>0</v>
      </c>
      <c r="G61" s="8"/>
      <c r="H61" s="8"/>
      <c r="I61" s="8">
        <f t="shared" si="0"/>
        <v>0</v>
      </c>
      <c r="J61" s="8"/>
      <c r="K61" s="8"/>
      <c r="L61" s="8"/>
      <c r="M61" s="8"/>
      <c r="N61" s="8"/>
      <c r="O61" s="8"/>
      <c r="P61" s="8"/>
      <c r="Q61" s="8"/>
      <c r="R61" s="8"/>
    </row>
    <row r="62" spans="1:18" ht="47.25" x14ac:dyDescent="0.25">
      <c r="A62" s="22" t="s">
        <v>171</v>
      </c>
      <c r="B62" s="19" t="s">
        <v>172</v>
      </c>
      <c r="C62" s="148">
        <f>C63</f>
        <v>47.207999999999998</v>
      </c>
      <c r="D62" s="8"/>
      <c r="E62" s="8"/>
      <c r="F62" s="35">
        <f>F63</f>
        <v>0</v>
      </c>
      <c r="G62" s="8"/>
      <c r="H62" s="8"/>
      <c r="I62" s="8">
        <f t="shared" si="0"/>
        <v>0</v>
      </c>
      <c r="J62" s="8"/>
      <c r="K62" s="8"/>
      <c r="L62" s="8"/>
      <c r="M62" s="8"/>
      <c r="N62" s="8"/>
      <c r="O62" s="8"/>
      <c r="P62" s="8"/>
      <c r="Q62" s="8"/>
      <c r="R62" s="8"/>
    </row>
    <row r="63" spans="1:18" x14ac:dyDescent="0.25">
      <c r="A63" s="22"/>
      <c r="B63" s="11" t="s">
        <v>34</v>
      </c>
      <c r="C63" s="149">
        <v>47.207999999999998</v>
      </c>
      <c r="D63" s="8"/>
      <c r="E63" s="8"/>
      <c r="F63" s="15">
        <v>0</v>
      </c>
      <c r="G63" s="8"/>
      <c r="H63" s="8"/>
      <c r="I63" s="8">
        <f t="shared" si="0"/>
        <v>0</v>
      </c>
      <c r="J63" s="8"/>
      <c r="K63" s="8"/>
      <c r="L63" s="8"/>
      <c r="M63" s="8"/>
      <c r="N63" s="8"/>
      <c r="O63" s="8"/>
      <c r="P63" s="8"/>
      <c r="Q63" s="8"/>
      <c r="R63" s="8"/>
    </row>
    <row r="64" spans="1:18" x14ac:dyDescent="0.25">
      <c r="A64" s="16">
        <v>8</v>
      </c>
      <c r="B64" s="27" t="s">
        <v>173</v>
      </c>
      <c r="C64" s="152">
        <f>C65+C76</f>
        <v>472.26600000000002</v>
      </c>
      <c r="D64" s="8"/>
      <c r="E64" s="8"/>
      <c r="F64" s="43">
        <f>F65+F76</f>
        <v>0</v>
      </c>
      <c r="G64" s="8"/>
      <c r="H64" s="8"/>
      <c r="I64" s="8">
        <f t="shared" si="0"/>
        <v>0</v>
      </c>
      <c r="J64" s="8"/>
      <c r="K64" s="8"/>
      <c r="L64" s="8"/>
      <c r="M64" s="8"/>
      <c r="N64" s="8"/>
      <c r="O64" s="8"/>
      <c r="P64" s="8"/>
      <c r="Q64" s="8"/>
      <c r="R64" s="8"/>
    </row>
    <row r="65" spans="1:18" ht="47.25" x14ac:dyDescent="0.25">
      <c r="A65" s="22" t="s">
        <v>174</v>
      </c>
      <c r="B65" s="19" t="s">
        <v>175</v>
      </c>
      <c r="C65" s="158">
        <f>C66+C67+C68+C69+C70+C71+C72+C73+C74+C75</f>
        <v>463.80700000000002</v>
      </c>
      <c r="D65" s="8"/>
      <c r="E65" s="8"/>
      <c r="F65" s="35">
        <f>F66+F67</f>
        <v>0</v>
      </c>
      <c r="G65" s="8"/>
      <c r="H65" s="8"/>
      <c r="I65" s="8">
        <f t="shared" si="0"/>
        <v>0</v>
      </c>
      <c r="J65" s="8"/>
      <c r="K65" s="8"/>
      <c r="L65" s="8"/>
      <c r="M65" s="8"/>
      <c r="N65" s="8"/>
      <c r="O65" s="8"/>
      <c r="P65" s="8"/>
      <c r="Q65" s="8"/>
      <c r="R65" s="8"/>
    </row>
    <row r="66" spans="1:18" x14ac:dyDescent="0.25">
      <c r="A66" s="22"/>
      <c r="B66" s="11" t="s">
        <v>176</v>
      </c>
      <c r="C66" s="149">
        <v>31.54</v>
      </c>
      <c r="D66" s="8"/>
      <c r="E66" s="8"/>
      <c r="F66" s="15">
        <v>0</v>
      </c>
      <c r="G66" s="8"/>
      <c r="H66" s="8"/>
      <c r="I66" s="8">
        <f t="shared" si="0"/>
        <v>0</v>
      </c>
      <c r="J66" s="8"/>
      <c r="K66" s="8"/>
      <c r="L66" s="8"/>
      <c r="M66" s="8"/>
      <c r="N66" s="8"/>
      <c r="O66" s="8"/>
      <c r="P66" s="8"/>
      <c r="Q66" s="8"/>
      <c r="R66" s="8"/>
    </row>
    <row r="67" spans="1:18" x14ac:dyDescent="0.25">
      <c r="A67" s="22"/>
      <c r="B67" s="11" t="s">
        <v>43</v>
      </c>
      <c r="C67" s="149">
        <v>244.077</v>
      </c>
      <c r="D67" s="8"/>
      <c r="E67" s="8"/>
      <c r="F67" s="15">
        <v>0</v>
      </c>
      <c r="G67" s="8"/>
      <c r="H67" s="8"/>
      <c r="I67" s="8">
        <f t="shared" si="0"/>
        <v>0</v>
      </c>
      <c r="J67" s="8"/>
      <c r="K67" s="8"/>
      <c r="L67" s="8"/>
      <c r="M67" s="8"/>
      <c r="N67" s="8"/>
      <c r="O67" s="8"/>
      <c r="P67" s="8"/>
      <c r="Q67" s="8"/>
      <c r="R67" s="8"/>
    </row>
    <row r="68" spans="1:18" x14ac:dyDescent="0.25">
      <c r="A68" s="22"/>
      <c r="B68" s="11" t="s">
        <v>39</v>
      </c>
      <c r="C68" s="149">
        <v>11.11</v>
      </c>
      <c r="D68" s="8"/>
      <c r="E68" s="8"/>
      <c r="F68" s="15">
        <v>0</v>
      </c>
      <c r="G68" s="8"/>
      <c r="H68" s="8"/>
      <c r="I68" s="8">
        <f t="shared" si="0"/>
        <v>0</v>
      </c>
      <c r="J68" s="8"/>
      <c r="K68" s="8"/>
      <c r="L68" s="8"/>
      <c r="M68" s="8"/>
      <c r="N68" s="8"/>
      <c r="O68" s="8"/>
      <c r="P68" s="8"/>
      <c r="Q68" s="8"/>
      <c r="R68" s="8"/>
    </row>
    <row r="69" spans="1:18" x14ac:dyDescent="0.25">
      <c r="A69" s="22"/>
      <c r="B69" s="11" t="s">
        <v>40</v>
      </c>
      <c r="C69" s="149">
        <v>25.509</v>
      </c>
      <c r="D69" s="8"/>
      <c r="E69" s="8"/>
      <c r="F69" s="15">
        <v>0</v>
      </c>
      <c r="G69" s="8"/>
      <c r="H69" s="8"/>
      <c r="I69" s="8">
        <f t="shared" si="0"/>
        <v>0</v>
      </c>
      <c r="J69" s="8"/>
      <c r="K69" s="8"/>
      <c r="L69" s="8"/>
      <c r="M69" s="8"/>
      <c r="N69" s="8"/>
      <c r="O69" s="8"/>
      <c r="P69" s="8"/>
      <c r="Q69" s="8"/>
      <c r="R69" s="8"/>
    </row>
    <row r="70" spans="1:18" x14ac:dyDescent="0.25">
      <c r="A70" s="22"/>
      <c r="B70" s="11" t="s">
        <v>41</v>
      </c>
      <c r="C70" s="149">
        <v>33.109000000000002</v>
      </c>
      <c r="D70" s="8"/>
      <c r="E70" s="8"/>
      <c r="F70" s="15">
        <v>0</v>
      </c>
      <c r="G70" s="8"/>
      <c r="H70" s="8"/>
      <c r="I70" s="8">
        <f t="shared" si="0"/>
        <v>0</v>
      </c>
      <c r="J70" s="8"/>
      <c r="K70" s="8"/>
      <c r="L70" s="8"/>
      <c r="M70" s="8"/>
      <c r="N70" s="8"/>
      <c r="O70" s="8"/>
      <c r="P70" s="8"/>
      <c r="Q70" s="8"/>
      <c r="R70" s="8"/>
    </row>
    <row r="71" spans="1:18" x14ac:dyDescent="0.25">
      <c r="A71" s="22"/>
      <c r="B71" s="11" t="s">
        <v>42</v>
      </c>
      <c r="C71" s="149">
        <v>15.064</v>
      </c>
      <c r="D71" s="8"/>
      <c r="E71" s="8"/>
      <c r="F71" s="15">
        <v>0</v>
      </c>
      <c r="G71" s="8"/>
      <c r="H71" s="8"/>
      <c r="I71" s="8">
        <f t="shared" si="0"/>
        <v>0</v>
      </c>
      <c r="J71" s="8"/>
      <c r="K71" s="8"/>
      <c r="L71" s="8"/>
      <c r="M71" s="8"/>
      <c r="N71" s="8"/>
      <c r="O71" s="8"/>
      <c r="P71" s="8"/>
      <c r="Q71" s="8"/>
      <c r="R71" s="8"/>
    </row>
    <row r="72" spans="1:18" x14ac:dyDescent="0.25">
      <c r="A72" s="22"/>
      <c r="B72" s="11" t="s">
        <v>177</v>
      </c>
      <c r="C72" s="149">
        <v>24.088999999999999</v>
      </c>
      <c r="D72" s="8"/>
      <c r="E72" s="8"/>
      <c r="F72" s="15">
        <v>0</v>
      </c>
      <c r="G72" s="8"/>
      <c r="H72" s="8"/>
      <c r="I72" s="8">
        <f t="shared" ref="I72:I135" si="1">F72/C72</f>
        <v>0</v>
      </c>
      <c r="J72" s="8"/>
      <c r="K72" s="8"/>
      <c r="L72" s="8"/>
      <c r="M72" s="8"/>
      <c r="N72" s="8"/>
      <c r="O72" s="8"/>
      <c r="P72" s="8"/>
      <c r="Q72" s="8"/>
      <c r="R72" s="8"/>
    </row>
    <row r="73" spans="1:18" x14ac:dyDescent="0.25">
      <c r="A73" s="22"/>
      <c r="B73" s="11" t="s">
        <v>178</v>
      </c>
      <c r="C73" s="149">
        <v>38.098999999999997</v>
      </c>
      <c r="D73" s="8"/>
      <c r="E73" s="8"/>
      <c r="F73" s="15">
        <v>0</v>
      </c>
      <c r="G73" s="8"/>
      <c r="H73" s="8"/>
      <c r="I73" s="8">
        <f t="shared" si="1"/>
        <v>0</v>
      </c>
      <c r="J73" s="8"/>
      <c r="K73" s="8"/>
      <c r="L73" s="8"/>
      <c r="M73" s="8"/>
      <c r="N73" s="8"/>
      <c r="O73" s="8"/>
      <c r="P73" s="8"/>
      <c r="Q73" s="8"/>
      <c r="R73" s="8"/>
    </row>
    <row r="74" spans="1:18" x14ac:dyDescent="0.25">
      <c r="A74" s="22" t="s">
        <v>1</v>
      </c>
      <c r="B74" s="11" t="s">
        <v>38</v>
      </c>
      <c r="C74" s="149">
        <v>13.118</v>
      </c>
      <c r="D74" s="8"/>
      <c r="E74" s="8"/>
      <c r="F74" s="15">
        <v>0</v>
      </c>
      <c r="G74" s="8"/>
      <c r="H74" s="8"/>
      <c r="I74" s="8">
        <f t="shared" si="1"/>
        <v>0</v>
      </c>
      <c r="J74" s="8"/>
      <c r="K74" s="8"/>
      <c r="L74" s="8"/>
      <c r="M74" s="8"/>
      <c r="N74" s="8"/>
      <c r="O74" s="8"/>
      <c r="P74" s="8"/>
      <c r="Q74" s="8"/>
      <c r="R74" s="8"/>
    </row>
    <row r="75" spans="1:18" x14ac:dyDescent="0.25">
      <c r="A75" s="22"/>
      <c r="B75" s="11" t="s">
        <v>37</v>
      </c>
      <c r="C75" s="149">
        <v>28.091999999999999</v>
      </c>
      <c r="D75" s="8"/>
      <c r="E75" s="8"/>
      <c r="F75" s="15">
        <v>0</v>
      </c>
      <c r="G75" s="8"/>
      <c r="H75" s="8"/>
      <c r="I75" s="8">
        <f t="shared" si="1"/>
        <v>0</v>
      </c>
      <c r="J75" s="8"/>
      <c r="K75" s="8"/>
      <c r="L75" s="8"/>
      <c r="M75" s="8"/>
      <c r="N75" s="8"/>
      <c r="O75" s="8"/>
      <c r="P75" s="8"/>
      <c r="Q75" s="8"/>
      <c r="R75" s="8"/>
    </row>
    <row r="76" spans="1:18" ht="47.25" x14ac:dyDescent="0.25">
      <c r="A76" s="22"/>
      <c r="B76" s="19" t="s">
        <v>179</v>
      </c>
      <c r="C76" s="157">
        <f>C77</f>
        <v>8.4589999999999996</v>
      </c>
      <c r="D76" s="8"/>
      <c r="E76" s="8"/>
      <c r="F76" s="44">
        <f>F77</f>
        <v>0</v>
      </c>
      <c r="G76" s="8"/>
      <c r="H76" s="8"/>
      <c r="I76" s="8">
        <f t="shared" si="1"/>
        <v>0</v>
      </c>
      <c r="J76" s="8"/>
      <c r="K76" s="8"/>
      <c r="L76" s="8"/>
      <c r="M76" s="8"/>
      <c r="N76" s="8"/>
      <c r="O76" s="8"/>
      <c r="P76" s="8"/>
      <c r="Q76" s="8"/>
      <c r="R76" s="8"/>
    </row>
    <row r="77" spans="1:18" x14ac:dyDescent="0.25">
      <c r="A77" s="22"/>
      <c r="B77" s="11" t="s">
        <v>154</v>
      </c>
      <c r="C77" s="149">
        <v>8.4589999999999996</v>
      </c>
      <c r="D77" s="8"/>
      <c r="E77" s="8"/>
      <c r="F77" s="15">
        <v>0</v>
      </c>
      <c r="G77" s="8"/>
      <c r="H77" s="8"/>
      <c r="I77" s="8">
        <f t="shared" si="1"/>
        <v>0</v>
      </c>
      <c r="J77" s="8"/>
      <c r="K77" s="8"/>
      <c r="L77" s="8"/>
      <c r="M77" s="8"/>
      <c r="N77" s="8"/>
      <c r="O77" s="8"/>
      <c r="P77" s="8"/>
      <c r="Q77" s="8"/>
      <c r="R77" s="8"/>
    </row>
    <row r="78" spans="1:18" x14ac:dyDescent="0.25">
      <c r="A78" s="16">
        <v>9</v>
      </c>
      <c r="B78" s="27" t="s">
        <v>44</v>
      </c>
      <c r="C78" s="152">
        <f>C79+C81</f>
        <v>182.91399999999999</v>
      </c>
      <c r="D78" s="8"/>
      <c r="E78" s="8"/>
      <c r="F78" s="43">
        <f>F79+F81</f>
        <v>0</v>
      </c>
      <c r="G78" s="8"/>
      <c r="H78" s="8"/>
      <c r="I78" s="8">
        <f t="shared" si="1"/>
        <v>0</v>
      </c>
      <c r="J78" s="8"/>
      <c r="K78" s="8"/>
      <c r="L78" s="8"/>
      <c r="M78" s="8"/>
      <c r="N78" s="8"/>
      <c r="O78" s="8"/>
      <c r="P78" s="8"/>
      <c r="Q78" s="8"/>
      <c r="R78" s="8"/>
    </row>
    <row r="79" spans="1:18" ht="47.25" x14ac:dyDescent="0.25">
      <c r="A79" s="22" t="s">
        <v>180</v>
      </c>
      <c r="B79" s="19" t="s">
        <v>181</v>
      </c>
      <c r="C79" s="148">
        <f>SUM(C80:C80)</f>
        <v>117.03700000000001</v>
      </c>
      <c r="D79" s="8"/>
      <c r="E79" s="8"/>
      <c r="F79" s="35">
        <f>F80</f>
        <v>0</v>
      </c>
      <c r="G79" s="8"/>
      <c r="H79" s="8"/>
      <c r="I79" s="8">
        <f t="shared" si="1"/>
        <v>0</v>
      </c>
      <c r="J79" s="8"/>
      <c r="K79" s="8"/>
      <c r="L79" s="8"/>
      <c r="M79" s="8"/>
      <c r="N79" s="8"/>
      <c r="O79" s="8"/>
      <c r="P79" s="8"/>
      <c r="Q79" s="8"/>
      <c r="R79" s="8"/>
    </row>
    <row r="80" spans="1:18" x14ac:dyDescent="0.25">
      <c r="A80" s="22"/>
      <c r="B80" s="11" t="s">
        <v>46</v>
      </c>
      <c r="C80" s="149">
        <v>117.03700000000001</v>
      </c>
      <c r="D80" s="8"/>
      <c r="E80" s="8"/>
      <c r="F80" s="15">
        <v>0</v>
      </c>
      <c r="G80" s="8"/>
      <c r="H80" s="8"/>
      <c r="I80" s="8">
        <f t="shared" si="1"/>
        <v>0</v>
      </c>
      <c r="J80" s="8"/>
      <c r="K80" s="8"/>
      <c r="L80" s="8"/>
      <c r="M80" s="8"/>
      <c r="N80" s="8"/>
      <c r="O80" s="8"/>
      <c r="P80" s="8"/>
      <c r="Q80" s="8"/>
      <c r="R80" s="8"/>
    </row>
    <row r="81" spans="1:18" ht="47.25" x14ac:dyDescent="0.25">
      <c r="A81" s="22" t="s">
        <v>182</v>
      </c>
      <c r="B81" s="19" t="s">
        <v>183</v>
      </c>
      <c r="C81" s="148">
        <f>C82</f>
        <v>65.876999999999995</v>
      </c>
      <c r="D81" s="8"/>
      <c r="E81" s="8"/>
      <c r="F81" s="35">
        <f>F82</f>
        <v>0</v>
      </c>
      <c r="G81" s="8"/>
      <c r="H81" s="8"/>
      <c r="I81" s="8">
        <f t="shared" si="1"/>
        <v>0</v>
      </c>
      <c r="J81" s="8"/>
      <c r="K81" s="8"/>
      <c r="L81" s="8"/>
      <c r="M81" s="8"/>
      <c r="N81" s="8"/>
      <c r="O81" s="8"/>
      <c r="P81" s="8"/>
      <c r="Q81" s="8"/>
      <c r="R81" s="8"/>
    </row>
    <row r="82" spans="1:18" x14ac:dyDescent="0.25">
      <c r="A82" s="22"/>
      <c r="B82" s="11" t="s">
        <v>45</v>
      </c>
      <c r="C82" s="149">
        <v>65.876999999999995</v>
      </c>
      <c r="D82" s="8"/>
      <c r="E82" s="8"/>
      <c r="F82" s="15">
        <v>0</v>
      </c>
      <c r="G82" s="8"/>
      <c r="H82" s="8"/>
      <c r="I82" s="8">
        <f t="shared" si="1"/>
        <v>0</v>
      </c>
      <c r="J82" s="8"/>
      <c r="K82" s="8"/>
      <c r="L82" s="8"/>
      <c r="M82" s="8"/>
      <c r="N82" s="8"/>
      <c r="O82" s="8"/>
      <c r="P82" s="8"/>
      <c r="Q82" s="8"/>
      <c r="R82" s="8"/>
    </row>
    <row r="83" spans="1:18" x14ac:dyDescent="0.25">
      <c r="A83" s="16">
        <v>10</v>
      </c>
      <c r="B83" s="24" t="s">
        <v>47</v>
      </c>
      <c r="C83" s="152">
        <f>C84+C91</f>
        <v>566.05100000000004</v>
      </c>
      <c r="D83" s="8"/>
      <c r="E83" s="8"/>
      <c r="F83" s="34">
        <f>F84+F91</f>
        <v>0</v>
      </c>
      <c r="G83" s="8"/>
      <c r="H83" s="8"/>
      <c r="I83" s="8">
        <f t="shared" si="1"/>
        <v>0</v>
      </c>
      <c r="J83" s="8"/>
      <c r="K83" s="8"/>
      <c r="L83" s="8"/>
      <c r="M83" s="8"/>
      <c r="N83" s="8"/>
      <c r="O83" s="8"/>
      <c r="P83" s="8"/>
      <c r="Q83" s="8"/>
      <c r="R83" s="8"/>
    </row>
    <row r="84" spans="1:18" ht="47.25" x14ac:dyDescent="0.25">
      <c r="A84" s="22" t="s">
        <v>184</v>
      </c>
      <c r="B84" s="19" t="s">
        <v>185</v>
      </c>
      <c r="C84" s="148">
        <f>C85+C86+C87+C88+C89+C90</f>
        <v>319.24100000000004</v>
      </c>
      <c r="D84" s="8"/>
      <c r="E84" s="8"/>
      <c r="F84" s="35">
        <f>F85+F86+F87</f>
        <v>0</v>
      </c>
      <c r="G84" s="8"/>
      <c r="H84" s="8"/>
      <c r="I84" s="8">
        <f t="shared" si="1"/>
        <v>0</v>
      </c>
      <c r="J84" s="8"/>
      <c r="K84" s="8"/>
      <c r="L84" s="8"/>
      <c r="M84" s="8"/>
      <c r="N84" s="8"/>
      <c r="O84" s="8"/>
      <c r="P84" s="8"/>
      <c r="Q84" s="8"/>
      <c r="R84" s="8"/>
    </row>
    <row r="85" spans="1:18" x14ac:dyDescent="0.25">
      <c r="A85" s="22"/>
      <c r="B85" s="11" t="s">
        <v>157</v>
      </c>
      <c r="C85" s="149">
        <v>178.8</v>
      </c>
      <c r="D85" s="8"/>
      <c r="E85" s="8"/>
      <c r="F85" s="15">
        <v>0</v>
      </c>
      <c r="G85" s="8"/>
      <c r="H85" s="8"/>
      <c r="I85" s="8">
        <f t="shared" si="1"/>
        <v>0</v>
      </c>
      <c r="J85" s="8"/>
      <c r="K85" s="8"/>
      <c r="L85" s="8"/>
      <c r="M85" s="8"/>
      <c r="N85" s="8"/>
      <c r="O85" s="8"/>
      <c r="P85" s="8"/>
      <c r="Q85" s="8"/>
      <c r="R85" s="8"/>
    </row>
    <row r="86" spans="1:18" x14ac:dyDescent="0.25">
      <c r="A86" s="30"/>
      <c r="B86" s="11" t="s">
        <v>51</v>
      </c>
      <c r="C86" s="149">
        <v>74.831000000000003</v>
      </c>
      <c r="D86" s="8"/>
      <c r="E86" s="8"/>
      <c r="F86" s="15">
        <v>0</v>
      </c>
      <c r="G86" s="8"/>
      <c r="H86" s="8"/>
      <c r="I86" s="8">
        <f t="shared" si="1"/>
        <v>0</v>
      </c>
      <c r="J86" s="8"/>
      <c r="K86" s="8"/>
      <c r="L86" s="8"/>
      <c r="M86" s="8"/>
      <c r="N86" s="8"/>
      <c r="O86" s="8"/>
      <c r="P86" s="8"/>
      <c r="Q86" s="8"/>
      <c r="R86" s="8"/>
    </row>
    <row r="87" spans="1:18" x14ac:dyDescent="0.25">
      <c r="A87" s="22"/>
      <c r="B87" s="11" t="s">
        <v>186</v>
      </c>
      <c r="C87" s="149">
        <v>9.93</v>
      </c>
      <c r="D87" s="8"/>
      <c r="E87" s="8"/>
      <c r="F87" s="15">
        <v>0</v>
      </c>
      <c r="G87" s="8"/>
      <c r="H87" s="8"/>
      <c r="I87" s="8">
        <f t="shared" si="1"/>
        <v>0</v>
      </c>
      <c r="J87" s="8"/>
      <c r="K87" s="8"/>
      <c r="L87" s="8"/>
      <c r="M87" s="8"/>
      <c r="N87" s="8"/>
      <c r="O87" s="8"/>
      <c r="P87" s="8"/>
      <c r="Q87" s="8"/>
      <c r="R87" s="8"/>
    </row>
    <row r="88" spans="1:18" x14ac:dyDescent="0.25">
      <c r="A88" s="22"/>
      <c r="B88" s="11" t="s">
        <v>50</v>
      </c>
      <c r="C88" s="149">
        <v>12.73</v>
      </c>
      <c r="D88" s="8"/>
      <c r="E88" s="8"/>
      <c r="F88" s="15">
        <v>0</v>
      </c>
      <c r="G88" s="8"/>
      <c r="H88" s="8"/>
      <c r="I88" s="8">
        <f t="shared" si="1"/>
        <v>0</v>
      </c>
      <c r="J88" s="8"/>
      <c r="K88" s="8"/>
      <c r="L88" s="8"/>
      <c r="M88" s="8"/>
      <c r="N88" s="8"/>
      <c r="O88" s="8"/>
      <c r="P88" s="8"/>
      <c r="Q88" s="8"/>
      <c r="R88" s="8"/>
    </row>
    <row r="89" spans="1:18" x14ac:dyDescent="0.25">
      <c r="A89" s="22"/>
      <c r="B89" s="11" t="s">
        <v>160</v>
      </c>
      <c r="C89" s="149">
        <v>21.080000000000002</v>
      </c>
      <c r="D89" s="8"/>
      <c r="E89" s="8"/>
      <c r="F89" s="15">
        <v>0</v>
      </c>
      <c r="G89" s="8"/>
      <c r="H89" s="8"/>
      <c r="I89" s="8">
        <f t="shared" si="1"/>
        <v>0</v>
      </c>
      <c r="J89" s="8"/>
      <c r="K89" s="8"/>
      <c r="L89" s="8"/>
      <c r="M89" s="8"/>
      <c r="N89" s="8"/>
      <c r="O89" s="8"/>
      <c r="P89" s="8"/>
      <c r="Q89" s="8"/>
      <c r="R89" s="8"/>
    </row>
    <row r="90" spans="1:18" x14ac:dyDescent="0.25">
      <c r="A90" s="22"/>
      <c r="B90" s="11" t="s">
        <v>48</v>
      </c>
      <c r="C90" s="149">
        <v>21.87</v>
      </c>
      <c r="D90" s="8"/>
      <c r="E90" s="8"/>
      <c r="F90" s="15">
        <v>0</v>
      </c>
      <c r="G90" s="8"/>
      <c r="H90" s="8"/>
      <c r="I90" s="8">
        <f t="shared" si="1"/>
        <v>0</v>
      </c>
      <c r="J90" s="8"/>
      <c r="K90" s="8"/>
      <c r="L90" s="8"/>
      <c r="M90" s="8"/>
      <c r="N90" s="8"/>
      <c r="O90" s="8"/>
      <c r="P90" s="8"/>
      <c r="Q90" s="8"/>
      <c r="R90" s="8"/>
    </row>
    <row r="91" spans="1:18" ht="47.25" x14ac:dyDescent="0.25">
      <c r="A91" s="22" t="s">
        <v>187</v>
      </c>
      <c r="B91" s="19" t="s">
        <v>188</v>
      </c>
      <c r="C91" s="158">
        <f>C92+C93</f>
        <v>246.81</v>
      </c>
      <c r="D91" s="8"/>
      <c r="E91" s="8"/>
      <c r="F91" s="29">
        <f>F92+F88+F89+F90+F93</f>
        <v>0</v>
      </c>
      <c r="G91" s="8"/>
      <c r="H91" s="8"/>
      <c r="I91" s="8">
        <f t="shared" si="1"/>
        <v>0</v>
      </c>
      <c r="J91" s="8"/>
      <c r="K91" s="8"/>
      <c r="L91" s="8"/>
      <c r="M91" s="8"/>
      <c r="N91" s="8"/>
      <c r="O91" s="8"/>
      <c r="P91" s="8"/>
      <c r="Q91" s="8"/>
      <c r="R91" s="8"/>
    </row>
    <row r="92" spans="1:18" x14ac:dyDescent="0.25">
      <c r="A92" s="22"/>
      <c r="B92" s="11" t="s">
        <v>49</v>
      </c>
      <c r="C92" s="149">
        <v>235.095</v>
      </c>
      <c r="D92" s="8"/>
      <c r="E92" s="8"/>
      <c r="F92" s="40">
        <v>0</v>
      </c>
      <c r="G92" s="8"/>
      <c r="H92" s="8"/>
      <c r="I92" s="8">
        <f t="shared" si="1"/>
        <v>0</v>
      </c>
      <c r="J92" s="8"/>
      <c r="K92" s="8"/>
      <c r="L92" s="8"/>
      <c r="M92" s="8"/>
      <c r="N92" s="8"/>
      <c r="O92" s="8"/>
      <c r="P92" s="8"/>
      <c r="Q92" s="8"/>
      <c r="R92" s="8"/>
    </row>
    <row r="93" spans="1:18" x14ac:dyDescent="0.25">
      <c r="A93" s="22"/>
      <c r="B93" s="11" t="s">
        <v>189</v>
      </c>
      <c r="C93" s="149">
        <v>11.715</v>
      </c>
      <c r="D93" s="8"/>
      <c r="E93" s="8"/>
      <c r="F93" s="15">
        <v>0</v>
      </c>
      <c r="G93" s="8"/>
      <c r="H93" s="8"/>
      <c r="I93" s="8">
        <f t="shared" si="1"/>
        <v>0</v>
      </c>
      <c r="J93" s="8"/>
      <c r="K93" s="8"/>
      <c r="L93" s="8"/>
      <c r="M93" s="8"/>
      <c r="N93" s="8"/>
      <c r="O93" s="8"/>
      <c r="P93" s="8"/>
      <c r="Q93" s="8"/>
      <c r="R93" s="8"/>
    </row>
    <row r="94" spans="1:18" x14ac:dyDescent="0.25">
      <c r="A94" s="16">
        <v>11</v>
      </c>
      <c r="B94" s="27" t="s">
        <v>52</v>
      </c>
      <c r="C94" s="152">
        <f>C95+C100</f>
        <v>320.30110000000002</v>
      </c>
      <c r="D94" s="8"/>
      <c r="E94" s="8"/>
      <c r="F94" s="34">
        <f>F95+F100</f>
        <v>0</v>
      </c>
      <c r="G94" s="8"/>
      <c r="H94" s="8"/>
      <c r="I94" s="8">
        <f t="shared" si="1"/>
        <v>0</v>
      </c>
      <c r="J94" s="8"/>
      <c r="K94" s="8"/>
      <c r="L94" s="8"/>
      <c r="M94" s="8"/>
      <c r="N94" s="8"/>
      <c r="O94" s="8"/>
      <c r="P94" s="8"/>
      <c r="Q94" s="8"/>
      <c r="R94" s="8"/>
    </row>
    <row r="95" spans="1:18" ht="47.25" x14ac:dyDescent="0.25">
      <c r="A95" s="22" t="s">
        <v>190</v>
      </c>
      <c r="B95" s="19" t="s">
        <v>191</v>
      </c>
      <c r="C95" s="158">
        <f>C96+C97+C98+C99</f>
        <v>278.21210000000002</v>
      </c>
      <c r="D95" s="8"/>
      <c r="E95" s="8"/>
      <c r="F95" s="35">
        <f>F96+F97+F98</f>
        <v>0</v>
      </c>
      <c r="G95" s="8"/>
      <c r="H95" s="8"/>
      <c r="I95" s="8">
        <f t="shared" si="1"/>
        <v>0</v>
      </c>
      <c r="J95" s="8"/>
      <c r="K95" s="8"/>
      <c r="L95" s="8"/>
      <c r="M95" s="8"/>
      <c r="N95" s="8"/>
      <c r="O95" s="8"/>
      <c r="P95" s="8"/>
      <c r="Q95" s="8"/>
      <c r="R95" s="8"/>
    </row>
    <row r="96" spans="1:18" x14ac:dyDescent="0.25">
      <c r="A96" s="22"/>
      <c r="B96" s="11" t="s">
        <v>192</v>
      </c>
      <c r="C96" s="149">
        <v>30.4</v>
      </c>
      <c r="D96" s="8"/>
      <c r="E96" s="8"/>
      <c r="F96" s="15">
        <v>0</v>
      </c>
      <c r="G96" s="8"/>
      <c r="H96" s="8"/>
      <c r="I96" s="8">
        <f t="shared" si="1"/>
        <v>0</v>
      </c>
      <c r="J96" s="8"/>
      <c r="K96" s="8"/>
      <c r="L96" s="8"/>
      <c r="M96" s="8"/>
      <c r="N96" s="8"/>
      <c r="O96" s="8"/>
      <c r="P96" s="8"/>
      <c r="Q96" s="8"/>
      <c r="R96" s="8"/>
    </row>
    <row r="97" spans="1:18" x14ac:dyDescent="0.25">
      <c r="A97" s="22"/>
      <c r="B97" s="11" t="s">
        <v>55</v>
      </c>
      <c r="C97" s="149">
        <v>187.5291</v>
      </c>
      <c r="D97" s="8"/>
      <c r="E97" s="8"/>
      <c r="F97" s="15">
        <v>0</v>
      </c>
      <c r="G97" s="8"/>
      <c r="H97" s="8"/>
      <c r="I97" s="8">
        <f t="shared" si="1"/>
        <v>0</v>
      </c>
      <c r="J97" s="8"/>
      <c r="K97" s="8"/>
      <c r="L97" s="8"/>
      <c r="M97" s="8"/>
      <c r="N97" s="8"/>
      <c r="O97" s="8"/>
      <c r="P97" s="8"/>
      <c r="Q97" s="8"/>
      <c r="R97" s="8"/>
    </row>
    <row r="98" spans="1:18" x14ac:dyDescent="0.25">
      <c r="A98" s="22"/>
      <c r="B98" s="11" t="s">
        <v>53</v>
      </c>
      <c r="C98" s="149">
        <v>17.209</v>
      </c>
      <c r="D98" s="8"/>
      <c r="E98" s="8"/>
      <c r="F98" s="15">
        <v>0</v>
      </c>
      <c r="G98" s="8"/>
      <c r="H98" s="8"/>
      <c r="I98" s="8">
        <f t="shared" si="1"/>
        <v>0</v>
      </c>
      <c r="J98" s="8"/>
      <c r="K98" s="8"/>
      <c r="L98" s="8"/>
      <c r="M98" s="8"/>
      <c r="N98" s="8"/>
      <c r="O98" s="8"/>
      <c r="P98" s="8"/>
      <c r="Q98" s="8"/>
      <c r="R98" s="8"/>
    </row>
    <row r="99" spans="1:18" x14ac:dyDescent="0.25">
      <c r="A99" s="22"/>
      <c r="B99" s="11" t="s">
        <v>193</v>
      </c>
      <c r="C99" s="149">
        <v>43.073999999999998</v>
      </c>
      <c r="D99" s="8"/>
      <c r="E99" s="8"/>
      <c r="F99" s="15">
        <v>0</v>
      </c>
      <c r="G99" s="8"/>
      <c r="H99" s="8"/>
      <c r="I99" s="8">
        <f t="shared" si="1"/>
        <v>0</v>
      </c>
      <c r="J99" s="8"/>
      <c r="K99" s="8"/>
      <c r="L99" s="8"/>
      <c r="M99" s="8"/>
      <c r="N99" s="8"/>
      <c r="O99" s="8"/>
      <c r="P99" s="8"/>
      <c r="Q99" s="8"/>
      <c r="R99" s="8"/>
    </row>
    <row r="100" spans="1:18" ht="47.25" x14ac:dyDescent="0.25">
      <c r="A100" s="22" t="s">
        <v>194</v>
      </c>
      <c r="B100" s="19" t="s">
        <v>195</v>
      </c>
      <c r="C100" s="148">
        <f>SUM(C101:C102)</f>
        <v>42.088999999999999</v>
      </c>
      <c r="D100" s="8"/>
      <c r="E100" s="8"/>
      <c r="F100" s="35">
        <f>F101+F102</f>
        <v>0</v>
      </c>
      <c r="G100" s="8"/>
      <c r="H100" s="8"/>
      <c r="I100" s="8">
        <f t="shared" si="1"/>
        <v>0</v>
      </c>
      <c r="J100" s="8"/>
      <c r="K100" s="8"/>
      <c r="L100" s="8"/>
      <c r="M100" s="8"/>
      <c r="N100" s="8"/>
      <c r="O100" s="8"/>
      <c r="P100" s="8"/>
      <c r="Q100" s="8"/>
      <c r="R100" s="8"/>
    </row>
    <row r="101" spans="1:18" x14ac:dyDescent="0.25">
      <c r="A101" s="22"/>
      <c r="B101" s="11" t="s">
        <v>196</v>
      </c>
      <c r="C101" s="149">
        <v>31.93</v>
      </c>
      <c r="D101" s="8"/>
      <c r="E101" s="8"/>
      <c r="F101" s="15">
        <v>0</v>
      </c>
      <c r="G101" s="8"/>
      <c r="H101" s="8"/>
      <c r="I101" s="8">
        <f t="shared" si="1"/>
        <v>0</v>
      </c>
      <c r="J101" s="8"/>
      <c r="K101" s="8"/>
      <c r="L101" s="8"/>
      <c r="M101" s="8"/>
      <c r="N101" s="8"/>
      <c r="O101" s="8"/>
      <c r="P101" s="8"/>
      <c r="Q101" s="8"/>
      <c r="R101" s="8"/>
    </row>
    <row r="102" spans="1:18" x14ac:dyDescent="0.25">
      <c r="A102" s="22"/>
      <c r="B102" s="11" t="s">
        <v>54</v>
      </c>
      <c r="C102" s="149">
        <v>10.159000000000001</v>
      </c>
      <c r="D102" s="8"/>
      <c r="E102" s="8"/>
      <c r="F102" s="15">
        <v>0</v>
      </c>
      <c r="G102" s="8"/>
      <c r="H102" s="8"/>
      <c r="I102" s="8">
        <f t="shared" si="1"/>
        <v>0</v>
      </c>
      <c r="J102" s="8"/>
      <c r="K102" s="8"/>
      <c r="L102" s="8"/>
      <c r="M102" s="8"/>
      <c r="N102" s="8"/>
      <c r="O102" s="8"/>
      <c r="P102" s="8"/>
      <c r="Q102" s="8"/>
      <c r="R102" s="8"/>
    </row>
    <row r="103" spans="1:18" x14ac:dyDescent="0.25">
      <c r="A103" s="16">
        <v>12</v>
      </c>
      <c r="B103" s="27" t="s">
        <v>56</v>
      </c>
      <c r="C103" s="152">
        <f>C104</f>
        <v>160.155</v>
      </c>
      <c r="D103" s="8"/>
      <c r="E103" s="8"/>
      <c r="F103" s="43">
        <f>F104</f>
        <v>0</v>
      </c>
      <c r="G103" s="8"/>
      <c r="H103" s="8"/>
      <c r="I103" s="8">
        <f t="shared" si="1"/>
        <v>0</v>
      </c>
      <c r="J103" s="8"/>
      <c r="K103" s="8"/>
      <c r="L103" s="8"/>
      <c r="M103" s="8"/>
      <c r="N103" s="8"/>
      <c r="O103" s="8"/>
      <c r="P103" s="8"/>
      <c r="Q103" s="8"/>
      <c r="R103" s="8"/>
    </row>
    <row r="104" spans="1:18" ht="47.25" x14ac:dyDescent="0.25">
      <c r="A104" s="22"/>
      <c r="B104" s="19" t="s">
        <v>197</v>
      </c>
      <c r="C104" s="148">
        <f>C105+C106</f>
        <v>160.155</v>
      </c>
      <c r="D104" s="8"/>
      <c r="E104" s="8"/>
      <c r="F104" s="35">
        <f>F105+F106</f>
        <v>0</v>
      </c>
      <c r="G104" s="8"/>
      <c r="H104" s="8"/>
      <c r="I104" s="8">
        <f t="shared" si="1"/>
        <v>0</v>
      </c>
      <c r="J104" s="8"/>
      <c r="K104" s="8"/>
      <c r="L104" s="8"/>
      <c r="M104" s="8"/>
      <c r="N104" s="8"/>
      <c r="O104" s="8"/>
      <c r="P104" s="8"/>
      <c r="Q104" s="8"/>
      <c r="R104" s="8"/>
    </row>
    <row r="105" spans="1:18" x14ac:dyDescent="0.25">
      <c r="A105" s="22"/>
      <c r="B105" s="11" t="s">
        <v>58</v>
      </c>
      <c r="C105" s="149">
        <v>34.854999999999997</v>
      </c>
      <c r="D105" s="8"/>
      <c r="E105" s="8"/>
      <c r="F105" s="36">
        <v>0</v>
      </c>
      <c r="G105" s="8"/>
      <c r="H105" s="8"/>
      <c r="I105" s="8">
        <f t="shared" si="1"/>
        <v>0</v>
      </c>
      <c r="J105" s="8"/>
      <c r="K105" s="8"/>
      <c r="L105" s="8"/>
      <c r="M105" s="8"/>
      <c r="N105" s="8"/>
      <c r="O105" s="8"/>
      <c r="P105" s="8"/>
      <c r="Q105" s="8"/>
      <c r="R105" s="8"/>
    </row>
    <row r="106" spans="1:18" x14ac:dyDescent="0.25">
      <c r="A106" s="22"/>
      <c r="B106" s="11" t="s">
        <v>57</v>
      </c>
      <c r="C106" s="149">
        <v>125.3</v>
      </c>
      <c r="D106" s="8"/>
      <c r="E106" s="8"/>
      <c r="F106" s="36">
        <v>0</v>
      </c>
      <c r="G106" s="8"/>
      <c r="H106" s="8"/>
      <c r="I106" s="8">
        <f t="shared" si="1"/>
        <v>0</v>
      </c>
      <c r="J106" s="8"/>
      <c r="K106" s="8"/>
      <c r="L106" s="8"/>
      <c r="M106" s="8"/>
      <c r="N106" s="8"/>
      <c r="O106" s="8"/>
      <c r="P106" s="8"/>
      <c r="Q106" s="8"/>
      <c r="R106" s="8"/>
    </row>
    <row r="107" spans="1:18" x14ac:dyDescent="0.25">
      <c r="A107" s="16">
        <v>13</v>
      </c>
      <c r="B107" s="27" t="s">
        <v>59</v>
      </c>
      <c r="C107" s="152">
        <f>C108</f>
        <v>242.233</v>
      </c>
      <c r="D107" s="8"/>
      <c r="E107" s="8"/>
      <c r="F107" s="43">
        <f>F108</f>
        <v>0</v>
      </c>
      <c r="G107" s="8"/>
      <c r="H107" s="8"/>
      <c r="I107" s="8">
        <f t="shared" si="1"/>
        <v>0</v>
      </c>
      <c r="J107" s="8"/>
      <c r="K107" s="8"/>
      <c r="L107" s="8"/>
      <c r="M107" s="8"/>
      <c r="N107" s="8"/>
      <c r="O107" s="8"/>
      <c r="P107" s="8"/>
      <c r="Q107" s="8"/>
      <c r="R107" s="8"/>
    </row>
    <row r="108" spans="1:18" ht="47.25" x14ac:dyDescent="0.25">
      <c r="A108" s="22" t="s">
        <v>198</v>
      </c>
      <c r="B108" s="19" t="s">
        <v>199</v>
      </c>
      <c r="C108" s="156">
        <f>C109+C110</f>
        <v>242.233</v>
      </c>
      <c r="D108" s="8"/>
      <c r="E108" s="8"/>
      <c r="F108" s="35">
        <f>F109+F110</f>
        <v>0</v>
      </c>
      <c r="G108" s="8"/>
      <c r="H108" s="8"/>
      <c r="I108" s="8">
        <f t="shared" si="1"/>
        <v>0</v>
      </c>
      <c r="J108" s="8"/>
      <c r="K108" s="8"/>
      <c r="L108" s="8"/>
      <c r="M108" s="8"/>
      <c r="N108" s="8"/>
      <c r="O108" s="8"/>
      <c r="P108" s="8"/>
      <c r="Q108" s="8"/>
      <c r="R108" s="8"/>
    </row>
    <row r="109" spans="1:18" x14ac:dyDescent="0.25">
      <c r="A109" s="22"/>
      <c r="B109" s="11" t="s">
        <v>61</v>
      </c>
      <c r="C109" s="149">
        <v>98.911000000000001</v>
      </c>
      <c r="D109" s="8"/>
      <c r="E109" s="8"/>
      <c r="F109" s="15">
        <v>0</v>
      </c>
      <c r="G109" s="8"/>
      <c r="H109" s="8"/>
      <c r="I109" s="8">
        <f t="shared" si="1"/>
        <v>0</v>
      </c>
      <c r="J109" s="8"/>
      <c r="K109" s="8"/>
      <c r="L109" s="8"/>
      <c r="M109" s="8"/>
      <c r="N109" s="8"/>
      <c r="O109" s="8"/>
      <c r="P109" s="8"/>
      <c r="Q109" s="8"/>
      <c r="R109" s="8"/>
    </row>
    <row r="110" spans="1:18" x14ac:dyDescent="0.25">
      <c r="A110" s="22"/>
      <c r="B110" s="11" t="s">
        <v>60</v>
      </c>
      <c r="C110" s="149">
        <v>143.322</v>
      </c>
      <c r="D110" s="8"/>
      <c r="E110" s="8"/>
      <c r="F110" s="15">
        <v>0</v>
      </c>
      <c r="G110" s="8"/>
      <c r="H110" s="8"/>
      <c r="I110" s="8">
        <f t="shared" si="1"/>
        <v>0</v>
      </c>
      <c r="J110" s="8"/>
      <c r="K110" s="8"/>
      <c r="L110" s="8"/>
      <c r="M110" s="8"/>
      <c r="N110" s="8"/>
      <c r="O110" s="8"/>
      <c r="P110" s="8"/>
      <c r="Q110" s="8"/>
      <c r="R110" s="8"/>
    </row>
    <row r="111" spans="1:18" x14ac:dyDescent="0.25">
      <c r="A111" s="16">
        <v>14</v>
      </c>
      <c r="B111" s="155" t="s">
        <v>62</v>
      </c>
      <c r="C111" s="152">
        <f>C112+C117</f>
        <v>657.37099999999998</v>
      </c>
      <c r="D111" s="8"/>
      <c r="E111" s="8"/>
      <c r="F111" s="43">
        <f>F112+F117</f>
        <v>0</v>
      </c>
      <c r="G111" s="8"/>
      <c r="H111" s="8"/>
      <c r="I111" s="8">
        <f t="shared" si="1"/>
        <v>0</v>
      </c>
      <c r="J111" s="8"/>
      <c r="K111" s="8"/>
      <c r="L111" s="8"/>
      <c r="M111" s="8"/>
      <c r="N111" s="8"/>
      <c r="O111" s="8"/>
      <c r="P111" s="8"/>
      <c r="Q111" s="8"/>
      <c r="R111" s="8"/>
    </row>
    <row r="112" spans="1:18" ht="47.25" x14ac:dyDescent="0.25">
      <c r="A112" s="22" t="s">
        <v>200</v>
      </c>
      <c r="B112" s="19" t="s">
        <v>201</v>
      </c>
      <c r="C112" s="148">
        <f>C113+C114+C115+C116</f>
        <v>575.74900000000002</v>
      </c>
      <c r="D112" s="8"/>
      <c r="E112" s="8"/>
      <c r="F112" s="35">
        <f>F113+F114</f>
        <v>0</v>
      </c>
      <c r="G112" s="8"/>
      <c r="H112" s="8"/>
      <c r="I112" s="8">
        <f t="shared" si="1"/>
        <v>0</v>
      </c>
      <c r="J112" s="8"/>
      <c r="K112" s="8"/>
      <c r="L112" s="8"/>
      <c r="M112" s="8"/>
      <c r="N112" s="8"/>
      <c r="O112" s="8"/>
      <c r="P112" s="8"/>
      <c r="Q112" s="8"/>
      <c r="R112" s="8"/>
    </row>
    <row r="113" spans="1:18" x14ac:dyDescent="0.25">
      <c r="A113" s="22"/>
      <c r="B113" s="11" t="s">
        <v>202</v>
      </c>
      <c r="C113" s="149">
        <v>118.37</v>
      </c>
      <c r="D113" s="8"/>
      <c r="E113" s="8"/>
      <c r="F113" s="15">
        <v>0</v>
      </c>
      <c r="G113" s="8"/>
      <c r="H113" s="8"/>
      <c r="I113" s="8">
        <f t="shared" si="1"/>
        <v>0</v>
      </c>
      <c r="J113" s="8"/>
      <c r="K113" s="8"/>
      <c r="L113" s="8"/>
      <c r="M113" s="8"/>
      <c r="N113" s="8"/>
      <c r="O113" s="8"/>
      <c r="P113" s="8"/>
      <c r="Q113" s="8"/>
      <c r="R113" s="8"/>
    </row>
    <row r="114" spans="1:18" x14ac:dyDescent="0.25">
      <c r="A114" s="22"/>
      <c r="B114" s="11" t="s">
        <v>66</v>
      </c>
      <c r="C114" s="149">
        <v>305.89</v>
      </c>
      <c r="D114" s="8"/>
      <c r="E114" s="8"/>
      <c r="F114" s="15">
        <v>0</v>
      </c>
      <c r="G114" s="8"/>
      <c r="H114" s="8"/>
      <c r="I114" s="8">
        <f t="shared" si="1"/>
        <v>0</v>
      </c>
      <c r="J114" s="8"/>
      <c r="K114" s="8"/>
      <c r="L114" s="8"/>
      <c r="M114" s="8"/>
      <c r="N114" s="8"/>
      <c r="O114" s="8"/>
      <c r="P114" s="8"/>
      <c r="Q114" s="8"/>
      <c r="R114" s="8"/>
    </row>
    <row r="115" spans="1:18" x14ac:dyDescent="0.25">
      <c r="A115" s="22"/>
      <c r="B115" s="11" t="s">
        <v>63</v>
      </c>
      <c r="C115" s="149">
        <v>53.052999999999997</v>
      </c>
      <c r="D115" s="8"/>
      <c r="E115" s="8"/>
      <c r="F115" s="15">
        <v>0</v>
      </c>
      <c r="G115" s="8"/>
      <c r="H115" s="8"/>
      <c r="I115" s="8">
        <f t="shared" si="1"/>
        <v>0</v>
      </c>
      <c r="J115" s="8"/>
      <c r="K115" s="8"/>
      <c r="L115" s="8"/>
      <c r="M115" s="8"/>
      <c r="N115" s="8"/>
      <c r="O115" s="8"/>
      <c r="P115" s="8"/>
      <c r="Q115" s="8"/>
      <c r="R115" s="8"/>
    </row>
    <row r="116" spans="1:18" x14ac:dyDescent="0.25">
      <c r="A116" s="22"/>
      <c r="B116" s="11" t="s">
        <v>65</v>
      </c>
      <c r="C116" s="149">
        <v>98.436000000000007</v>
      </c>
      <c r="D116" s="8"/>
      <c r="E116" s="8"/>
      <c r="F116" s="15">
        <v>0</v>
      </c>
      <c r="G116" s="8"/>
      <c r="H116" s="8"/>
      <c r="I116" s="8">
        <f t="shared" si="1"/>
        <v>0</v>
      </c>
      <c r="J116" s="8"/>
      <c r="K116" s="8"/>
      <c r="L116" s="8"/>
      <c r="M116" s="8"/>
      <c r="N116" s="8"/>
      <c r="O116" s="8"/>
      <c r="P116" s="8"/>
      <c r="Q116" s="8"/>
      <c r="R116" s="8"/>
    </row>
    <row r="117" spans="1:18" ht="47.25" x14ac:dyDescent="0.25">
      <c r="A117" s="20" t="s">
        <v>64</v>
      </c>
      <c r="B117" s="19" t="s">
        <v>203</v>
      </c>
      <c r="C117" s="148">
        <f>C118</f>
        <v>81.622</v>
      </c>
      <c r="D117" s="8"/>
      <c r="E117" s="8"/>
      <c r="F117" s="35">
        <f>F118</f>
        <v>0</v>
      </c>
      <c r="G117" s="8"/>
      <c r="H117" s="8"/>
      <c r="I117" s="8">
        <f t="shared" si="1"/>
        <v>0</v>
      </c>
      <c r="J117" s="8"/>
      <c r="K117" s="8"/>
      <c r="L117" s="8"/>
      <c r="M117" s="8"/>
      <c r="N117" s="8"/>
      <c r="O117" s="8"/>
      <c r="P117" s="8"/>
      <c r="Q117" s="8"/>
      <c r="R117" s="8"/>
    </row>
    <row r="118" spans="1:18" x14ac:dyDescent="0.25">
      <c r="A118" s="22"/>
      <c r="B118" s="11" t="s">
        <v>131</v>
      </c>
      <c r="C118" s="149">
        <v>81.622</v>
      </c>
      <c r="D118" s="8"/>
      <c r="E118" s="8"/>
      <c r="F118" s="15">
        <v>0</v>
      </c>
      <c r="G118" s="8"/>
      <c r="H118" s="8"/>
      <c r="I118" s="8">
        <f t="shared" si="1"/>
        <v>0</v>
      </c>
      <c r="J118" s="8"/>
      <c r="K118" s="8"/>
      <c r="L118" s="8"/>
      <c r="M118" s="8"/>
      <c r="N118" s="8"/>
      <c r="O118" s="8"/>
      <c r="P118" s="8"/>
      <c r="Q118" s="8"/>
      <c r="R118" s="8"/>
    </row>
    <row r="119" spans="1:18" x14ac:dyDescent="0.25">
      <c r="A119" s="16">
        <v>15</v>
      </c>
      <c r="B119" s="24" t="s">
        <v>67</v>
      </c>
      <c r="C119" s="159">
        <f>C120+C127</f>
        <v>573.55700000000002</v>
      </c>
      <c r="D119" s="8"/>
      <c r="E119" s="8"/>
      <c r="F119" s="43">
        <f>F120+F127</f>
        <v>0</v>
      </c>
      <c r="G119" s="8"/>
      <c r="H119" s="8"/>
      <c r="I119" s="8">
        <f t="shared" si="1"/>
        <v>0</v>
      </c>
      <c r="J119" s="8"/>
      <c r="K119" s="8"/>
      <c r="L119" s="8"/>
      <c r="M119" s="8"/>
      <c r="N119" s="8"/>
      <c r="O119" s="8"/>
      <c r="P119" s="8"/>
      <c r="Q119" s="8"/>
      <c r="R119" s="8"/>
    </row>
    <row r="120" spans="1:18" ht="47.25" x14ac:dyDescent="0.25">
      <c r="A120" s="22" t="s">
        <v>204</v>
      </c>
      <c r="B120" s="19" t="s">
        <v>205</v>
      </c>
      <c r="C120" s="148">
        <f>C121+C122+C123+C124+C125+C126</f>
        <v>480.61099999999999</v>
      </c>
      <c r="D120" s="8"/>
      <c r="E120" s="8"/>
      <c r="F120" s="35">
        <f>F121+F122</f>
        <v>0</v>
      </c>
      <c r="G120" s="8"/>
      <c r="H120" s="8"/>
      <c r="I120" s="8">
        <f t="shared" si="1"/>
        <v>0</v>
      </c>
      <c r="J120" s="8"/>
      <c r="K120" s="8"/>
      <c r="L120" s="8"/>
      <c r="M120" s="8"/>
      <c r="N120" s="8"/>
      <c r="O120" s="8"/>
      <c r="P120" s="8"/>
      <c r="Q120" s="8"/>
      <c r="R120" s="8"/>
    </row>
    <row r="121" spans="1:18" x14ac:dyDescent="0.25">
      <c r="A121" s="22"/>
      <c r="B121" s="11" t="s">
        <v>206</v>
      </c>
      <c r="C121" s="149">
        <v>71.11</v>
      </c>
      <c r="D121" s="8"/>
      <c r="E121" s="8"/>
      <c r="F121" s="15">
        <v>0</v>
      </c>
      <c r="G121" s="8"/>
      <c r="H121" s="8"/>
      <c r="I121" s="8">
        <f t="shared" si="1"/>
        <v>0</v>
      </c>
      <c r="J121" s="8"/>
      <c r="K121" s="8"/>
      <c r="L121" s="8"/>
      <c r="M121" s="8"/>
      <c r="N121" s="8"/>
      <c r="O121" s="8"/>
      <c r="P121" s="8"/>
      <c r="Q121" s="8"/>
      <c r="R121" s="8"/>
    </row>
    <row r="122" spans="1:18" x14ac:dyDescent="0.25">
      <c r="A122" s="22"/>
      <c r="B122" s="11" t="s">
        <v>73</v>
      </c>
      <c r="C122" s="149">
        <v>164.25200000000001</v>
      </c>
      <c r="D122" s="8"/>
      <c r="E122" s="8"/>
      <c r="F122" s="15">
        <v>0</v>
      </c>
      <c r="G122" s="8"/>
      <c r="H122" s="8"/>
      <c r="I122" s="8">
        <f t="shared" si="1"/>
        <v>0</v>
      </c>
      <c r="J122" s="8"/>
      <c r="K122" s="8"/>
      <c r="L122" s="8"/>
      <c r="M122" s="8"/>
      <c r="N122" s="8"/>
      <c r="O122" s="8"/>
      <c r="P122" s="8"/>
      <c r="Q122" s="8"/>
      <c r="R122" s="8"/>
    </row>
    <row r="123" spans="1:18" x14ac:dyDescent="0.25">
      <c r="A123" s="22"/>
      <c r="B123" s="11" t="s">
        <v>68</v>
      </c>
      <c r="C123" s="149">
        <v>68.072000000000003</v>
      </c>
      <c r="D123" s="8"/>
      <c r="E123" s="8"/>
      <c r="F123" s="15">
        <v>0</v>
      </c>
      <c r="G123" s="8"/>
      <c r="H123" s="8"/>
      <c r="I123" s="8">
        <f t="shared" si="1"/>
        <v>0</v>
      </c>
      <c r="J123" s="8"/>
      <c r="K123" s="8"/>
      <c r="L123" s="8"/>
      <c r="M123" s="8"/>
      <c r="N123" s="8"/>
      <c r="O123" s="8"/>
      <c r="P123" s="8"/>
      <c r="Q123" s="8"/>
      <c r="R123" s="8"/>
    </row>
    <row r="124" spans="1:18" x14ac:dyDescent="0.25">
      <c r="A124" s="22"/>
      <c r="B124" s="11" t="s">
        <v>70</v>
      </c>
      <c r="C124" s="149">
        <v>87.909000000000006</v>
      </c>
      <c r="D124" s="8"/>
      <c r="E124" s="8"/>
      <c r="F124" s="15">
        <v>0</v>
      </c>
      <c r="G124" s="8"/>
      <c r="H124" s="8"/>
      <c r="I124" s="8">
        <f t="shared" si="1"/>
        <v>0</v>
      </c>
      <c r="J124" s="8"/>
      <c r="K124" s="8"/>
      <c r="L124" s="8"/>
      <c r="M124" s="8"/>
      <c r="N124" s="8"/>
      <c r="O124" s="8"/>
      <c r="P124" s="8"/>
      <c r="Q124" s="8"/>
      <c r="R124" s="8"/>
    </row>
    <row r="125" spans="1:18" x14ac:dyDescent="0.25">
      <c r="A125" s="22"/>
      <c r="B125" s="11" t="s">
        <v>72</v>
      </c>
      <c r="C125" s="149">
        <v>44.692999999999998</v>
      </c>
      <c r="D125" s="8"/>
      <c r="E125" s="8"/>
      <c r="F125" s="15">
        <v>0</v>
      </c>
      <c r="G125" s="8"/>
      <c r="H125" s="8"/>
      <c r="I125" s="8">
        <f t="shared" si="1"/>
        <v>0</v>
      </c>
      <c r="J125" s="8"/>
      <c r="K125" s="8"/>
      <c r="L125" s="8"/>
      <c r="M125" s="8"/>
      <c r="N125" s="8"/>
      <c r="O125" s="8"/>
      <c r="P125" s="8"/>
      <c r="Q125" s="8"/>
      <c r="R125" s="8"/>
    </row>
    <row r="126" spans="1:18" x14ac:dyDescent="0.25">
      <c r="A126" s="22"/>
      <c r="B126" s="11" t="s">
        <v>207</v>
      </c>
      <c r="C126" s="149">
        <v>44.575000000000003</v>
      </c>
      <c r="D126" s="8"/>
      <c r="E126" s="8"/>
      <c r="F126" s="15">
        <v>0</v>
      </c>
      <c r="G126" s="8"/>
      <c r="H126" s="8"/>
      <c r="I126" s="8">
        <f t="shared" si="1"/>
        <v>0</v>
      </c>
      <c r="J126" s="8"/>
      <c r="K126" s="8"/>
      <c r="L126" s="8"/>
      <c r="M126" s="8"/>
      <c r="N126" s="8"/>
      <c r="O126" s="8"/>
      <c r="P126" s="8"/>
      <c r="Q126" s="8"/>
      <c r="R126" s="8"/>
    </row>
    <row r="127" spans="1:18" ht="47.25" x14ac:dyDescent="0.25">
      <c r="A127" s="22" t="s">
        <v>208</v>
      </c>
      <c r="B127" s="19" t="s">
        <v>209</v>
      </c>
      <c r="C127" s="148">
        <f>C128+C129</f>
        <v>92.945999999999998</v>
      </c>
      <c r="D127" s="8"/>
      <c r="E127" s="8"/>
      <c r="F127" s="35">
        <f>F123+F124+F128+F125+F129+F126</f>
        <v>0</v>
      </c>
      <c r="G127" s="8"/>
      <c r="H127" s="8"/>
      <c r="I127" s="8">
        <f t="shared" si="1"/>
        <v>0</v>
      </c>
      <c r="J127" s="8"/>
      <c r="K127" s="8"/>
      <c r="L127" s="8"/>
      <c r="M127" s="8"/>
      <c r="N127" s="8"/>
      <c r="O127" s="8"/>
      <c r="P127" s="8"/>
      <c r="Q127" s="8"/>
      <c r="R127" s="8"/>
    </row>
    <row r="128" spans="1:18" x14ac:dyDescent="0.25">
      <c r="A128" s="22"/>
      <c r="B128" s="11" t="s">
        <v>71</v>
      </c>
      <c r="C128" s="149">
        <v>73.84</v>
      </c>
      <c r="D128" s="8"/>
      <c r="E128" s="8"/>
      <c r="F128" s="15">
        <v>0</v>
      </c>
      <c r="G128" s="8"/>
      <c r="H128" s="8"/>
      <c r="I128" s="8">
        <f t="shared" si="1"/>
        <v>0</v>
      </c>
      <c r="J128" s="8"/>
      <c r="K128" s="8"/>
      <c r="L128" s="8"/>
      <c r="M128" s="8"/>
      <c r="N128" s="8"/>
      <c r="O128" s="8"/>
      <c r="P128" s="8"/>
      <c r="Q128" s="8"/>
      <c r="R128" s="8"/>
    </row>
    <row r="129" spans="1:18" x14ac:dyDescent="0.25">
      <c r="A129" s="22"/>
      <c r="B129" s="11" t="s">
        <v>69</v>
      </c>
      <c r="C129" s="149">
        <v>19.106000000000002</v>
      </c>
      <c r="D129" s="8"/>
      <c r="E129" s="8"/>
      <c r="F129" s="15">
        <v>0</v>
      </c>
      <c r="G129" s="8"/>
      <c r="H129" s="8"/>
      <c r="I129" s="8">
        <f t="shared" si="1"/>
        <v>0</v>
      </c>
      <c r="J129" s="8"/>
      <c r="K129" s="8"/>
      <c r="L129" s="8"/>
      <c r="M129" s="8"/>
      <c r="N129" s="8"/>
      <c r="O129" s="8"/>
      <c r="P129" s="8"/>
      <c r="Q129" s="8"/>
      <c r="R129" s="8"/>
    </row>
    <row r="130" spans="1:18" x14ac:dyDescent="0.25">
      <c r="A130" s="16">
        <v>16</v>
      </c>
      <c r="B130" s="155" t="s">
        <v>74</v>
      </c>
      <c r="C130" s="152">
        <f>C131+C135</f>
        <v>330.24900000000002</v>
      </c>
      <c r="D130" s="8"/>
      <c r="E130" s="8"/>
      <c r="F130" s="43">
        <f>F131+F135</f>
        <v>0</v>
      </c>
      <c r="G130" s="8"/>
      <c r="H130" s="8"/>
      <c r="I130" s="8">
        <f t="shared" si="1"/>
        <v>0</v>
      </c>
      <c r="J130" s="8"/>
      <c r="K130" s="8"/>
      <c r="L130" s="8"/>
      <c r="M130" s="8"/>
      <c r="N130" s="8"/>
      <c r="O130" s="8"/>
      <c r="P130" s="8"/>
      <c r="Q130" s="8"/>
      <c r="R130" s="8"/>
    </row>
    <row r="131" spans="1:18" ht="47.25" x14ac:dyDescent="0.25">
      <c r="A131" s="22" t="s">
        <v>210</v>
      </c>
      <c r="B131" s="19" t="s">
        <v>211</v>
      </c>
      <c r="C131" s="148">
        <f>C132+C133+C134</f>
        <v>294.94</v>
      </c>
      <c r="D131" s="8"/>
      <c r="E131" s="8"/>
      <c r="F131" s="35">
        <f>F132+F133+F134</f>
        <v>0</v>
      </c>
      <c r="G131" s="8"/>
      <c r="H131" s="8"/>
      <c r="I131" s="8">
        <f t="shared" si="1"/>
        <v>0</v>
      </c>
      <c r="J131" s="8"/>
      <c r="K131" s="8"/>
      <c r="L131" s="8"/>
      <c r="M131" s="8"/>
      <c r="N131" s="8"/>
      <c r="O131" s="8"/>
      <c r="P131" s="8"/>
      <c r="Q131" s="8"/>
      <c r="R131" s="8"/>
    </row>
    <row r="132" spans="1:18" x14ac:dyDescent="0.25">
      <c r="A132" s="22"/>
      <c r="B132" s="11" t="s">
        <v>212</v>
      </c>
      <c r="C132" s="149">
        <v>238.92</v>
      </c>
      <c r="D132" s="8"/>
      <c r="E132" s="8"/>
      <c r="F132" s="15">
        <v>0</v>
      </c>
      <c r="G132" s="8"/>
      <c r="H132" s="8"/>
      <c r="I132" s="8">
        <f t="shared" si="1"/>
        <v>0</v>
      </c>
      <c r="J132" s="8"/>
      <c r="K132" s="8"/>
      <c r="L132" s="8"/>
      <c r="M132" s="8"/>
      <c r="N132" s="8"/>
      <c r="O132" s="8"/>
      <c r="P132" s="8"/>
      <c r="Q132" s="8"/>
      <c r="R132" s="8"/>
    </row>
    <row r="133" spans="1:18" x14ac:dyDescent="0.25">
      <c r="A133" s="22"/>
      <c r="B133" s="11" t="s">
        <v>147</v>
      </c>
      <c r="C133" s="149">
        <v>4.5</v>
      </c>
      <c r="D133" s="8"/>
      <c r="E133" s="8"/>
      <c r="F133" s="15">
        <v>0</v>
      </c>
      <c r="G133" s="8"/>
      <c r="H133" s="8"/>
      <c r="I133" s="8">
        <f t="shared" si="1"/>
        <v>0</v>
      </c>
      <c r="J133" s="8"/>
      <c r="K133" s="8"/>
      <c r="L133" s="8"/>
      <c r="M133" s="8"/>
      <c r="N133" s="8"/>
      <c r="O133" s="8"/>
      <c r="P133" s="8"/>
      <c r="Q133" s="8"/>
      <c r="R133" s="8"/>
    </row>
    <row r="134" spans="1:18" x14ac:dyDescent="0.25">
      <c r="A134" s="22"/>
      <c r="B134" s="11" t="s">
        <v>75</v>
      </c>
      <c r="C134" s="149">
        <v>51.52</v>
      </c>
      <c r="D134" s="8"/>
      <c r="E134" s="8"/>
      <c r="F134" s="15">
        <v>0</v>
      </c>
      <c r="G134" s="8"/>
      <c r="H134" s="8"/>
      <c r="I134" s="8">
        <f t="shared" si="1"/>
        <v>0</v>
      </c>
      <c r="J134" s="8"/>
      <c r="K134" s="8"/>
      <c r="L134" s="8"/>
      <c r="M134" s="8"/>
      <c r="N134" s="8"/>
      <c r="O134" s="8"/>
      <c r="P134" s="8"/>
      <c r="Q134" s="8"/>
      <c r="R134" s="8"/>
    </row>
    <row r="135" spans="1:18" ht="47.25" x14ac:dyDescent="0.25">
      <c r="A135" s="22"/>
      <c r="B135" s="19" t="s">
        <v>213</v>
      </c>
      <c r="C135" s="148">
        <f>C136</f>
        <v>35.308999999999997</v>
      </c>
      <c r="D135" s="8"/>
      <c r="E135" s="8"/>
      <c r="F135" s="35">
        <f>F136</f>
        <v>0</v>
      </c>
      <c r="G135" s="8"/>
      <c r="H135" s="8"/>
      <c r="I135" s="8">
        <f t="shared" si="1"/>
        <v>0</v>
      </c>
      <c r="J135" s="8"/>
      <c r="K135" s="8"/>
      <c r="L135" s="8"/>
      <c r="M135" s="8"/>
      <c r="N135" s="8"/>
      <c r="O135" s="8"/>
      <c r="P135" s="8"/>
      <c r="Q135" s="8"/>
      <c r="R135" s="8"/>
    </row>
    <row r="136" spans="1:18" x14ac:dyDescent="0.25">
      <c r="A136" s="22"/>
      <c r="B136" s="11" t="s">
        <v>76</v>
      </c>
      <c r="C136" s="149">
        <v>35.308999999999997</v>
      </c>
      <c r="D136" s="8"/>
      <c r="E136" s="8"/>
      <c r="F136" s="15">
        <v>0</v>
      </c>
      <c r="G136" s="8"/>
      <c r="H136" s="8"/>
      <c r="I136" s="8">
        <f t="shared" ref="I136:I199" si="2">F136/C136</f>
        <v>0</v>
      </c>
      <c r="J136" s="8"/>
      <c r="K136" s="8"/>
      <c r="L136" s="8"/>
      <c r="M136" s="8"/>
      <c r="N136" s="8"/>
      <c r="O136" s="8"/>
      <c r="P136" s="8"/>
      <c r="Q136" s="8"/>
      <c r="R136" s="8"/>
    </row>
    <row r="137" spans="1:18" x14ac:dyDescent="0.25">
      <c r="A137" s="16">
        <v>17</v>
      </c>
      <c r="B137" s="24" t="s">
        <v>77</v>
      </c>
      <c r="C137" s="159">
        <f>C138</f>
        <v>215.74199999999999</v>
      </c>
      <c r="D137" s="8"/>
      <c r="E137" s="8"/>
      <c r="F137" s="43">
        <f>F138</f>
        <v>0</v>
      </c>
      <c r="G137" s="8"/>
      <c r="H137" s="8"/>
      <c r="I137" s="8">
        <f t="shared" si="2"/>
        <v>0</v>
      </c>
      <c r="J137" s="8"/>
      <c r="K137" s="8"/>
      <c r="L137" s="8"/>
      <c r="M137" s="8"/>
      <c r="N137" s="8"/>
      <c r="O137" s="8"/>
      <c r="P137" s="8"/>
      <c r="Q137" s="8"/>
      <c r="R137" s="8"/>
    </row>
    <row r="138" spans="1:18" ht="47.25" x14ac:dyDescent="0.25">
      <c r="A138" s="22"/>
      <c r="B138" s="19" t="s">
        <v>214</v>
      </c>
      <c r="C138" s="148">
        <f>SUM(C139:C142)</f>
        <v>215.74199999999999</v>
      </c>
      <c r="D138" s="8"/>
      <c r="E138" s="8"/>
      <c r="F138" s="35">
        <f>F139+F140+F141+F142</f>
        <v>0</v>
      </c>
      <c r="G138" s="8"/>
      <c r="H138" s="8"/>
      <c r="I138" s="8">
        <f t="shared" si="2"/>
        <v>0</v>
      </c>
      <c r="J138" s="8"/>
      <c r="K138" s="8"/>
      <c r="L138" s="8"/>
      <c r="M138" s="8"/>
      <c r="N138" s="8"/>
      <c r="O138" s="8"/>
      <c r="P138" s="8"/>
      <c r="Q138" s="8"/>
      <c r="R138" s="8"/>
    </row>
    <row r="139" spans="1:18" x14ac:dyDescent="0.25">
      <c r="A139" s="22"/>
      <c r="B139" s="11" t="s">
        <v>81</v>
      </c>
      <c r="C139" s="149">
        <v>207.053</v>
      </c>
      <c r="D139" s="8"/>
      <c r="E139" s="8"/>
      <c r="F139" s="15">
        <v>0</v>
      </c>
      <c r="G139" s="8"/>
      <c r="H139" s="8"/>
      <c r="I139" s="8">
        <f t="shared" si="2"/>
        <v>0</v>
      </c>
      <c r="J139" s="8"/>
      <c r="K139" s="8"/>
      <c r="L139" s="8"/>
      <c r="M139" s="8"/>
      <c r="N139" s="8"/>
      <c r="O139" s="8"/>
      <c r="P139" s="8"/>
      <c r="Q139" s="8"/>
      <c r="R139" s="8"/>
    </row>
    <row r="140" spans="1:18" x14ac:dyDescent="0.25">
      <c r="A140" s="22"/>
      <c r="B140" s="11" t="s">
        <v>78</v>
      </c>
      <c r="C140" s="149">
        <v>3.944</v>
      </c>
      <c r="D140" s="8"/>
      <c r="E140" s="8"/>
      <c r="F140" s="15">
        <v>0</v>
      </c>
      <c r="G140" s="8"/>
      <c r="H140" s="8"/>
      <c r="I140" s="8">
        <f t="shared" si="2"/>
        <v>0</v>
      </c>
      <c r="J140" s="8"/>
      <c r="K140" s="8"/>
      <c r="L140" s="8"/>
      <c r="M140" s="8"/>
      <c r="N140" s="8"/>
      <c r="O140" s="8"/>
      <c r="P140" s="8"/>
      <c r="Q140" s="8"/>
      <c r="R140" s="8"/>
    </row>
    <row r="141" spans="1:18" x14ac:dyDescent="0.25">
      <c r="A141" s="22"/>
      <c r="B141" s="11" t="s">
        <v>80</v>
      </c>
      <c r="C141" s="149">
        <v>0.76400000000000001</v>
      </c>
      <c r="D141" s="8"/>
      <c r="E141" s="8"/>
      <c r="F141" s="15">
        <v>0</v>
      </c>
      <c r="G141" s="8"/>
      <c r="H141" s="8"/>
      <c r="I141" s="8">
        <f t="shared" si="2"/>
        <v>0</v>
      </c>
      <c r="J141" s="8"/>
      <c r="K141" s="8"/>
      <c r="L141" s="8"/>
      <c r="M141" s="8"/>
      <c r="N141" s="8"/>
      <c r="O141" s="8"/>
      <c r="P141" s="8"/>
      <c r="Q141" s="8"/>
      <c r="R141" s="8"/>
    </row>
    <row r="142" spans="1:18" x14ac:dyDescent="0.25">
      <c r="A142" s="22"/>
      <c r="B142" s="11" t="s">
        <v>79</v>
      </c>
      <c r="C142" s="149">
        <v>3.9809999999999999</v>
      </c>
      <c r="D142" s="8"/>
      <c r="E142" s="8"/>
      <c r="F142" s="15">
        <v>0</v>
      </c>
      <c r="G142" s="8"/>
      <c r="H142" s="8"/>
      <c r="I142" s="8">
        <f t="shared" si="2"/>
        <v>0</v>
      </c>
      <c r="J142" s="8"/>
      <c r="K142" s="8"/>
      <c r="L142" s="8"/>
      <c r="M142" s="8"/>
      <c r="N142" s="8"/>
      <c r="O142" s="8"/>
      <c r="P142" s="8"/>
      <c r="Q142" s="8"/>
      <c r="R142" s="8"/>
    </row>
    <row r="143" spans="1:18" x14ac:dyDescent="0.25">
      <c r="A143" s="16">
        <v>18</v>
      </c>
      <c r="B143" s="27" t="s">
        <v>82</v>
      </c>
      <c r="C143" s="152">
        <f>C144</f>
        <v>179.31100000000001</v>
      </c>
      <c r="D143" s="8"/>
      <c r="E143" s="8"/>
      <c r="F143" s="34">
        <f>F144</f>
        <v>0</v>
      </c>
      <c r="G143" s="8"/>
      <c r="H143" s="8"/>
      <c r="I143" s="8">
        <f t="shared" si="2"/>
        <v>0</v>
      </c>
      <c r="J143" s="8"/>
      <c r="K143" s="8"/>
      <c r="L143" s="8"/>
      <c r="M143" s="8"/>
      <c r="N143" s="8"/>
      <c r="O143" s="8"/>
      <c r="P143" s="8"/>
      <c r="Q143" s="8"/>
      <c r="R143" s="8"/>
    </row>
    <row r="144" spans="1:18" ht="47.25" x14ac:dyDescent="0.25">
      <c r="A144" s="22"/>
      <c r="B144" s="19" t="s">
        <v>215</v>
      </c>
      <c r="C144" s="148">
        <f>C145+C146</f>
        <v>179.31100000000001</v>
      </c>
      <c r="D144" s="8"/>
      <c r="E144" s="8"/>
      <c r="F144" s="35">
        <f>F145+F146</f>
        <v>0</v>
      </c>
      <c r="G144" s="8"/>
      <c r="H144" s="8"/>
      <c r="I144" s="8">
        <f t="shared" si="2"/>
        <v>0</v>
      </c>
      <c r="J144" s="8"/>
      <c r="K144" s="8"/>
      <c r="L144" s="8"/>
      <c r="M144" s="8"/>
      <c r="N144" s="8"/>
      <c r="O144" s="8"/>
      <c r="P144" s="8"/>
      <c r="Q144" s="8"/>
      <c r="R144" s="8"/>
    </row>
    <row r="145" spans="1:18" x14ac:dyDescent="0.25">
      <c r="A145" s="22"/>
      <c r="B145" s="11" t="s">
        <v>84</v>
      </c>
      <c r="C145" s="149">
        <v>105.30800000000001</v>
      </c>
      <c r="D145" s="8"/>
      <c r="E145" s="8"/>
      <c r="F145" s="15">
        <v>0</v>
      </c>
      <c r="G145" s="8"/>
      <c r="H145" s="8"/>
      <c r="I145" s="8">
        <f t="shared" si="2"/>
        <v>0</v>
      </c>
      <c r="J145" s="8"/>
      <c r="K145" s="8"/>
      <c r="L145" s="8"/>
      <c r="M145" s="8"/>
      <c r="N145" s="8"/>
      <c r="O145" s="8"/>
      <c r="P145" s="8"/>
      <c r="Q145" s="8"/>
      <c r="R145" s="8"/>
    </row>
    <row r="146" spans="1:18" x14ac:dyDescent="0.25">
      <c r="A146" s="22"/>
      <c r="B146" s="11" t="s">
        <v>83</v>
      </c>
      <c r="C146" s="149">
        <v>74.003</v>
      </c>
      <c r="D146" s="8"/>
      <c r="E146" s="8"/>
      <c r="F146" s="15">
        <v>0</v>
      </c>
      <c r="G146" s="8"/>
      <c r="H146" s="8"/>
      <c r="I146" s="8">
        <f t="shared" si="2"/>
        <v>0</v>
      </c>
      <c r="J146" s="8"/>
      <c r="K146" s="8"/>
      <c r="L146" s="8"/>
      <c r="M146" s="8"/>
      <c r="N146" s="8"/>
      <c r="O146" s="8"/>
      <c r="P146" s="8"/>
      <c r="Q146" s="8"/>
      <c r="R146" s="8"/>
    </row>
    <row r="147" spans="1:18" x14ac:dyDescent="0.25">
      <c r="A147" s="16">
        <v>19</v>
      </c>
      <c r="B147" s="155" t="s">
        <v>85</v>
      </c>
      <c r="C147" s="152">
        <f>C148</f>
        <v>304.29799999999994</v>
      </c>
      <c r="D147" s="8"/>
      <c r="E147" s="8"/>
      <c r="F147" s="34">
        <f>F148</f>
        <v>0</v>
      </c>
      <c r="G147" s="8"/>
      <c r="H147" s="8"/>
      <c r="I147" s="8">
        <f t="shared" si="2"/>
        <v>0</v>
      </c>
      <c r="J147" s="8"/>
      <c r="K147" s="8"/>
      <c r="L147" s="8"/>
      <c r="M147" s="8"/>
      <c r="N147" s="8"/>
      <c r="O147" s="8"/>
      <c r="P147" s="8"/>
      <c r="Q147" s="8"/>
      <c r="R147" s="8"/>
    </row>
    <row r="148" spans="1:18" ht="47.25" x14ac:dyDescent="0.25">
      <c r="A148" s="22"/>
      <c r="B148" s="19" t="s">
        <v>216</v>
      </c>
      <c r="C148" s="158">
        <f>C149+C150+C151+C152+C153+C154</f>
        <v>304.29799999999994</v>
      </c>
      <c r="D148" s="8"/>
      <c r="E148" s="8"/>
      <c r="F148" s="35">
        <f>F149+F150+F151+F152</f>
        <v>0</v>
      </c>
      <c r="G148" s="8"/>
      <c r="H148" s="8"/>
      <c r="I148" s="8">
        <f t="shared" si="2"/>
        <v>0</v>
      </c>
      <c r="J148" s="8"/>
      <c r="K148" s="8"/>
      <c r="L148" s="8"/>
      <c r="M148" s="8"/>
      <c r="N148" s="8"/>
      <c r="O148" s="8"/>
      <c r="P148" s="8"/>
      <c r="Q148" s="8"/>
      <c r="R148" s="8"/>
    </row>
    <row r="149" spans="1:18" x14ac:dyDescent="0.25">
      <c r="A149" s="22"/>
      <c r="B149" s="11" t="s">
        <v>217</v>
      </c>
      <c r="C149" s="149">
        <v>83.257999999999996</v>
      </c>
      <c r="D149" s="8"/>
      <c r="E149" s="8"/>
      <c r="F149" s="15">
        <v>0</v>
      </c>
      <c r="G149" s="8"/>
      <c r="H149" s="8"/>
      <c r="I149" s="8">
        <f t="shared" si="2"/>
        <v>0</v>
      </c>
      <c r="J149" s="8"/>
      <c r="K149" s="8"/>
      <c r="L149" s="8"/>
      <c r="M149" s="8"/>
      <c r="N149" s="8"/>
      <c r="O149" s="8"/>
      <c r="P149" s="8"/>
      <c r="Q149" s="8"/>
      <c r="R149" s="8"/>
    </row>
    <row r="150" spans="1:18" x14ac:dyDescent="0.25">
      <c r="A150" s="22"/>
      <c r="B150" s="11" t="s">
        <v>170</v>
      </c>
      <c r="C150" s="149">
        <v>23.263000000000002</v>
      </c>
      <c r="D150" s="8"/>
      <c r="E150" s="8"/>
      <c r="F150" s="15">
        <v>0</v>
      </c>
      <c r="G150" s="8"/>
      <c r="H150" s="8"/>
      <c r="I150" s="8">
        <f t="shared" si="2"/>
        <v>0</v>
      </c>
      <c r="J150" s="8"/>
      <c r="K150" s="8"/>
      <c r="L150" s="8"/>
      <c r="M150" s="8"/>
      <c r="N150" s="8"/>
      <c r="O150" s="8"/>
      <c r="P150" s="8"/>
      <c r="Q150" s="8"/>
      <c r="R150" s="8"/>
    </row>
    <row r="151" spans="1:18" x14ac:dyDescent="0.25">
      <c r="A151" s="22"/>
      <c r="B151" s="11" t="s">
        <v>88</v>
      </c>
      <c r="C151" s="149">
        <v>145.70099999999999</v>
      </c>
      <c r="D151" s="8"/>
      <c r="E151" s="8"/>
      <c r="F151" s="15">
        <v>0</v>
      </c>
      <c r="G151" s="8"/>
      <c r="H151" s="8"/>
      <c r="I151" s="8">
        <f t="shared" si="2"/>
        <v>0</v>
      </c>
      <c r="J151" s="8"/>
      <c r="K151" s="8"/>
      <c r="L151" s="8"/>
      <c r="M151" s="8"/>
      <c r="N151" s="8"/>
      <c r="O151" s="8"/>
      <c r="P151" s="8"/>
      <c r="Q151" s="8"/>
      <c r="R151" s="8"/>
    </row>
    <row r="152" spans="1:18" x14ac:dyDescent="0.25">
      <c r="A152" s="22"/>
      <c r="B152" s="11" t="s">
        <v>218</v>
      </c>
      <c r="C152" s="149">
        <v>6.5309999999999997</v>
      </c>
      <c r="D152" s="8"/>
      <c r="E152" s="8"/>
      <c r="F152" s="15">
        <v>0</v>
      </c>
      <c r="G152" s="8"/>
      <c r="H152" s="8"/>
      <c r="I152" s="8">
        <f t="shared" si="2"/>
        <v>0</v>
      </c>
      <c r="J152" s="8"/>
      <c r="K152" s="8"/>
      <c r="L152" s="8"/>
      <c r="M152" s="8"/>
      <c r="N152" s="8"/>
      <c r="O152" s="8"/>
      <c r="P152" s="8"/>
      <c r="Q152" s="8"/>
      <c r="R152" s="8"/>
    </row>
    <row r="153" spans="1:18" x14ac:dyDescent="0.25">
      <c r="A153" s="22"/>
      <c r="B153" s="11" t="s">
        <v>86</v>
      </c>
      <c r="C153" s="149">
        <v>14.055999999999999</v>
      </c>
      <c r="D153" s="8"/>
      <c r="E153" s="8"/>
      <c r="F153" s="15">
        <v>0</v>
      </c>
      <c r="G153" s="8"/>
      <c r="H153" s="8"/>
      <c r="I153" s="8">
        <f t="shared" si="2"/>
        <v>0</v>
      </c>
      <c r="J153" s="8"/>
      <c r="K153" s="8"/>
      <c r="L153" s="8"/>
      <c r="M153" s="8"/>
      <c r="N153" s="8"/>
      <c r="O153" s="8"/>
      <c r="P153" s="8"/>
      <c r="Q153" s="8"/>
      <c r="R153" s="8"/>
    </row>
    <row r="154" spans="1:18" x14ac:dyDescent="0.25">
      <c r="A154" s="22"/>
      <c r="B154" s="11" t="s">
        <v>87</v>
      </c>
      <c r="C154" s="149">
        <v>31.489000000000001</v>
      </c>
      <c r="D154" s="8"/>
      <c r="E154" s="8"/>
      <c r="F154" s="15">
        <v>0</v>
      </c>
      <c r="G154" s="8"/>
      <c r="H154" s="8"/>
      <c r="I154" s="8">
        <f t="shared" si="2"/>
        <v>0</v>
      </c>
      <c r="J154" s="8"/>
      <c r="K154" s="8"/>
      <c r="L154" s="8"/>
      <c r="M154" s="8"/>
      <c r="N154" s="8"/>
      <c r="O154" s="8"/>
      <c r="P154" s="8"/>
      <c r="Q154" s="8"/>
      <c r="R154" s="8"/>
    </row>
    <row r="155" spans="1:18" x14ac:dyDescent="0.25">
      <c r="A155" s="16">
        <v>20</v>
      </c>
      <c r="B155" s="24" t="s">
        <v>89</v>
      </c>
      <c r="C155" s="159">
        <f>C156</f>
        <v>329.39600000000002</v>
      </c>
      <c r="D155" s="8"/>
      <c r="E155" s="8"/>
      <c r="F155" s="43">
        <f>F156</f>
        <v>0</v>
      </c>
      <c r="G155" s="8"/>
      <c r="H155" s="8"/>
      <c r="I155" s="8">
        <f t="shared" si="2"/>
        <v>0</v>
      </c>
      <c r="J155" s="8"/>
      <c r="K155" s="8"/>
      <c r="L155" s="8"/>
      <c r="M155" s="8"/>
      <c r="N155" s="8"/>
      <c r="O155" s="8"/>
      <c r="P155" s="8"/>
      <c r="Q155" s="8"/>
      <c r="R155" s="8"/>
    </row>
    <row r="156" spans="1:18" ht="47.25" x14ac:dyDescent="0.25">
      <c r="A156" s="22" t="s">
        <v>219</v>
      </c>
      <c r="B156" s="19" t="s">
        <v>220</v>
      </c>
      <c r="C156" s="148">
        <f>C157+C158+C159</f>
        <v>329.39600000000002</v>
      </c>
      <c r="D156" s="8"/>
      <c r="E156" s="8"/>
      <c r="F156" s="35">
        <f>F157+F158+F159</f>
        <v>0</v>
      </c>
      <c r="G156" s="8"/>
      <c r="H156" s="8"/>
      <c r="I156" s="8">
        <f t="shared" si="2"/>
        <v>0</v>
      </c>
      <c r="J156" s="8"/>
      <c r="K156" s="8"/>
      <c r="L156" s="8"/>
      <c r="M156" s="8"/>
      <c r="N156" s="8"/>
      <c r="O156" s="8"/>
      <c r="P156" s="8"/>
      <c r="Q156" s="8"/>
      <c r="R156" s="8"/>
    </row>
    <row r="157" spans="1:18" x14ac:dyDescent="0.25">
      <c r="A157" s="22"/>
      <c r="B157" s="11" t="s">
        <v>92</v>
      </c>
      <c r="C157" s="149">
        <v>211.023</v>
      </c>
      <c r="D157" s="8"/>
      <c r="E157" s="8"/>
      <c r="F157" s="15">
        <v>0</v>
      </c>
      <c r="G157" s="8"/>
      <c r="H157" s="8"/>
      <c r="I157" s="8">
        <f t="shared" si="2"/>
        <v>0</v>
      </c>
      <c r="J157" s="8"/>
      <c r="K157" s="8"/>
      <c r="L157" s="8"/>
      <c r="M157" s="8"/>
      <c r="N157" s="8"/>
      <c r="O157" s="8"/>
      <c r="P157" s="8"/>
      <c r="Q157" s="8"/>
      <c r="R157" s="8"/>
    </row>
    <row r="158" spans="1:18" x14ac:dyDescent="0.25">
      <c r="A158" s="22"/>
      <c r="B158" s="11" t="s">
        <v>90</v>
      </c>
      <c r="C158" s="149">
        <v>43.253</v>
      </c>
      <c r="D158" s="8"/>
      <c r="E158" s="8"/>
      <c r="F158" s="15">
        <v>0</v>
      </c>
      <c r="G158" s="8"/>
      <c r="H158" s="8"/>
      <c r="I158" s="8">
        <f t="shared" si="2"/>
        <v>0</v>
      </c>
      <c r="J158" s="8"/>
      <c r="K158" s="8"/>
      <c r="L158" s="8"/>
      <c r="M158" s="8"/>
      <c r="N158" s="8"/>
      <c r="O158" s="8"/>
      <c r="P158" s="8"/>
      <c r="Q158" s="8"/>
      <c r="R158" s="8"/>
    </row>
    <row r="159" spans="1:18" x14ac:dyDescent="0.25">
      <c r="A159" s="22"/>
      <c r="B159" s="11" t="s">
        <v>91</v>
      </c>
      <c r="C159" s="149">
        <v>75.12</v>
      </c>
      <c r="D159" s="8"/>
      <c r="E159" s="8"/>
      <c r="F159" s="15">
        <v>0</v>
      </c>
      <c r="G159" s="8"/>
      <c r="H159" s="8"/>
      <c r="I159" s="8">
        <f t="shared" si="2"/>
        <v>0</v>
      </c>
      <c r="J159" s="8"/>
      <c r="K159" s="8"/>
      <c r="L159" s="8"/>
      <c r="M159" s="8"/>
      <c r="N159" s="8"/>
      <c r="O159" s="8"/>
      <c r="P159" s="8"/>
      <c r="Q159" s="8"/>
      <c r="R159" s="8"/>
    </row>
    <row r="160" spans="1:18" x14ac:dyDescent="0.25">
      <c r="A160" s="16">
        <v>21</v>
      </c>
      <c r="B160" s="27" t="s">
        <v>93</v>
      </c>
      <c r="C160" s="152">
        <f>C161</f>
        <v>244.08200000000002</v>
      </c>
      <c r="D160" s="8"/>
      <c r="E160" s="8"/>
      <c r="F160" s="38">
        <f>F161</f>
        <v>0</v>
      </c>
      <c r="G160" s="8"/>
      <c r="H160" s="8"/>
      <c r="I160" s="8">
        <f t="shared" si="2"/>
        <v>0</v>
      </c>
      <c r="J160" s="8"/>
      <c r="K160" s="8"/>
      <c r="L160" s="8"/>
      <c r="M160" s="8"/>
      <c r="N160" s="8"/>
      <c r="O160" s="8"/>
      <c r="P160" s="8"/>
      <c r="Q160" s="8"/>
      <c r="R160" s="8"/>
    </row>
    <row r="161" spans="1:18" ht="47.25" x14ac:dyDescent="0.25">
      <c r="A161" s="22"/>
      <c r="B161" s="19" t="s">
        <v>221</v>
      </c>
      <c r="C161" s="148">
        <f>C162+C163+C164</f>
        <v>244.08200000000002</v>
      </c>
      <c r="D161" s="8"/>
      <c r="E161" s="8"/>
      <c r="F161" s="39">
        <f>F162+F163+F164</f>
        <v>0</v>
      </c>
      <c r="G161" s="8"/>
      <c r="H161" s="8"/>
      <c r="I161" s="8">
        <f t="shared" si="2"/>
        <v>0</v>
      </c>
      <c r="J161" s="8"/>
      <c r="K161" s="8"/>
      <c r="L161" s="8"/>
      <c r="M161" s="8"/>
      <c r="N161" s="8"/>
      <c r="O161" s="8"/>
      <c r="P161" s="8"/>
      <c r="Q161" s="8"/>
      <c r="R161" s="8"/>
    </row>
    <row r="162" spans="1:18" x14ac:dyDescent="0.25">
      <c r="A162" s="22"/>
      <c r="B162" s="11" t="s">
        <v>96</v>
      </c>
      <c r="C162" s="149">
        <v>163.01400000000001</v>
      </c>
      <c r="D162" s="8"/>
      <c r="E162" s="8"/>
      <c r="F162" s="45">
        <v>0</v>
      </c>
      <c r="G162" s="8"/>
      <c r="H162" s="8"/>
      <c r="I162" s="8">
        <f t="shared" si="2"/>
        <v>0</v>
      </c>
      <c r="J162" s="8"/>
      <c r="K162" s="8"/>
      <c r="L162" s="8"/>
      <c r="M162" s="8"/>
      <c r="N162" s="8"/>
      <c r="O162" s="8"/>
      <c r="P162" s="8"/>
      <c r="Q162" s="8"/>
      <c r="R162" s="8"/>
    </row>
    <row r="163" spans="1:18" x14ac:dyDescent="0.25">
      <c r="A163" s="22"/>
      <c r="B163" s="11" t="s">
        <v>95</v>
      </c>
      <c r="C163" s="149">
        <v>51.948</v>
      </c>
      <c r="D163" s="8"/>
      <c r="E163" s="8"/>
      <c r="F163" s="45">
        <v>0</v>
      </c>
      <c r="G163" s="8"/>
      <c r="H163" s="8"/>
      <c r="I163" s="8">
        <f t="shared" si="2"/>
        <v>0</v>
      </c>
      <c r="J163" s="8"/>
      <c r="K163" s="8"/>
      <c r="L163" s="8"/>
      <c r="M163" s="8"/>
      <c r="N163" s="8"/>
      <c r="O163" s="8"/>
      <c r="P163" s="8"/>
      <c r="Q163" s="8"/>
      <c r="R163" s="8"/>
    </row>
    <row r="164" spans="1:18" x14ac:dyDescent="0.25">
      <c r="A164" s="22"/>
      <c r="B164" s="11" t="s">
        <v>94</v>
      </c>
      <c r="C164" s="149">
        <v>29.12</v>
      </c>
      <c r="D164" s="8"/>
      <c r="E164" s="8"/>
      <c r="F164" s="45">
        <v>0</v>
      </c>
      <c r="G164" s="8"/>
      <c r="H164" s="8"/>
      <c r="I164" s="8">
        <f t="shared" si="2"/>
        <v>0</v>
      </c>
      <c r="J164" s="8"/>
      <c r="K164" s="8"/>
      <c r="L164" s="8"/>
      <c r="M164" s="8"/>
      <c r="N164" s="8"/>
      <c r="O164" s="8"/>
      <c r="P164" s="8"/>
      <c r="Q164" s="8"/>
      <c r="R164" s="8"/>
    </row>
    <row r="165" spans="1:18" x14ac:dyDescent="0.25">
      <c r="A165" s="16">
        <v>22</v>
      </c>
      <c r="B165" s="27" t="s">
        <v>97</v>
      </c>
      <c r="C165" s="152">
        <f>C166</f>
        <v>273.93</v>
      </c>
      <c r="D165" s="8"/>
      <c r="E165" s="8"/>
      <c r="F165" s="43">
        <f>F166</f>
        <v>0</v>
      </c>
      <c r="G165" s="8"/>
      <c r="H165" s="8"/>
      <c r="I165" s="8">
        <f t="shared" si="2"/>
        <v>0</v>
      </c>
      <c r="J165" s="8"/>
      <c r="K165" s="8"/>
      <c r="L165" s="8"/>
      <c r="M165" s="8"/>
      <c r="N165" s="8"/>
      <c r="O165" s="8"/>
      <c r="P165" s="8"/>
      <c r="Q165" s="8"/>
      <c r="R165" s="8"/>
    </row>
    <row r="166" spans="1:18" ht="47.25" x14ac:dyDescent="0.25">
      <c r="A166" s="22"/>
      <c r="B166" s="19" t="s">
        <v>222</v>
      </c>
      <c r="C166" s="148">
        <f>C167+C168</f>
        <v>273.93</v>
      </c>
      <c r="D166" s="8"/>
      <c r="E166" s="8"/>
      <c r="F166" s="35">
        <f>F167+F168</f>
        <v>0</v>
      </c>
      <c r="G166" s="8"/>
      <c r="H166" s="8"/>
      <c r="I166" s="8">
        <f t="shared" si="2"/>
        <v>0</v>
      </c>
      <c r="J166" s="8"/>
      <c r="K166" s="8"/>
      <c r="L166" s="8"/>
      <c r="M166" s="8"/>
      <c r="N166" s="8"/>
      <c r="O166" s="8"/>
      <c r="P166" s="8"/>
      <c r="Q166" s="8"/>
      <c r="R166" s="8"/>
    </row>
    <row r="167" spans="1:18" x14ac:dyDescent="0.25">
      <c r="A167" s="22"/>
      <c r="B167" s="11" t="s">
        <v>99</v>
      </c>
      <c r="C167" s="149">
        <v>186.93</v>
      </c>
      <c r="D167" s="8"/>
      <c r="E167" s="8"/>
      <c r="F167" s="15">
        <v>0</v>
      </c>
      <c r="G167" s="8"/>
      <c r="H167" s="8"/>
      <c r="I167" s="8">
        <f t="shared" si="2"/>
        <v>0</v>
      </c>
      <c r="J167" s="8"/>
      <c r="K167" s="8"/>
      <c r="L167" s="8"/>
      <c r="M167" s="8"/>
      <c r="N167" s="8"/>
      <c r="O167" s="8"/>
      <c r="P167" s="8"/>
      <c r="Q167" s="8"/>
      <c r="R167" s="8"/>
    </row>
    <row r="168" spans="1:18" x14ac:dyDescent="0.25">
      <c r="A168" s="22"/>
      <c r="B168" s="11" t="s">
        <v>98</v>
      </c>
      <c r="C168" s="149">
        <v>87</v>
      </c>
      <c r="D168" s="8"/>
      <c r="E168" s="8"/>
      <c r="F168" s="15">
        <v>0</v>
      </c>
      <c r="G168" s="8"/>
      <c r="H168" s="8"/>
      <c r="I168" s="8">
        <f t="shared" si="2"/>
        <v>0</v>
      </c>
      <c r="J168" s="8"/>
      <c r="K168" s="8"/>
      <c r="L168" s="8"/>
      <c r="M168" s="8"/>
      <c r="N168" s="8"/>
      <c r="O168" s="8"/>
      <c r="P168" s="8"/>
      <c r="Q168" s="8"/>
      <c r="R168" s="8"/>
    </row>
    <row r="169" spans="1:18" x14ac:dyDescent="0.25">
      <c r="A169" s="16">
        <v>23</v>
      </c>
      <c r="B169" s="27" t="s">
        <v>100</v>
      </c>
      <c r="C169" s="159">
        <f>C170</f>
        <v>324.68200000000002</v>
      </c>
      <c r="D169" s="8"/>
      <c r="E169" s="8"/>
      <c r="F169" s="43">
        <f>F170</f>
        <v>0</v>
      </c>
      <c r="G169" s="8"/>
      <c r="H169" s="8"/>
      <c r="I169" s="8">
        <f t="shared" si="2"/>
        <v>0</v>
      </c>
      <c r="J169" s="8"/>
      <c r="K169" s="8"/>
      <c r="L169" s="8"/>
      <c r="M169" s="8"/>
      <c r="N169" s="8"/>
      <c r="O169" s="8"/>
      <c r="P169" s="8"/>
      <c r="Q169" s="8"/>
      <c r="R169" s="8"/>
    </row>
    <row r="170" spans="1:18" ht="47.25" x14ac:dyDescent="0.25">
      <c r="A170" s="22"/>
      <c r="B170" s="19" t="s">
        <v>223</v>
      </c>
      <c r="C170" s="148">
        <f>C171+C172</f>
        <v>324.68200000000002</v>
      </c>
      <c r="D170" s="8"/>
      <c r="E170" s="8"/>
      <c r="F170" s="35">
        <f>F171+F172</f>
        <v>0</v>
      </c>
      <c r="G170" s="8"/>
      <c r="H170" s="8"/>
      <c r="I170" s="8">
        <f t="shared" si="2"/>
        <v>0</v>
      </c>
      <c r="J170" s="8"/>
      <c r="K170" s="8"/>
      <c r="L170" s="8"/>
      <c r="M170" s="8"/>
      <c r="N170" s="8"/>
      <c r="O170" s="8"/>
      <c r="P170" s="8"/>
      <c r="Q170" s="8"/>
      <c r="R170" s="8"/>
    </row>
    <row r="171" spans="1:18" x14ac:dyDescent="0.25">
      <c r="A171" s="22"/>
      <c r="B171" s="11" t="s">
        <v>102</v>
      </c>
      <c r="C171" s="149">
        <v>230.815</v>
      </c>
      <c r="D171" s="8"/>
      <c r="E171" s="8"/>
      <c r="F171" s="15">
        <v>0</v>
      </c>
      <c r="G171" s="8"/>
      <c r="H171" s="8"/>
      <c r="I171" s="8">
        <f t="shared" si="2"/>
        <v>0</v>
      </c>
      <c r="J171" s="8"/>
      <c r="K171" s="8"/>
      <c r="L171" s="8"/>
      <c r="M171" s="8"/>
      <c r="N171" s="8"/>
      <c r="O171" s="8"/>
      <c r="P171" s="8"/>
      <c r="Q171" s="8"/>
      <c r="R171" s="8"/>
    </row>
    <row r="172" spans="1:18" x14ac:dyDescent="0.25">
      <c r="A172" s="22"/>
      <c r="B172" s="11" t="s">
        <v>101</v>
      </c>
      <c r="C172" s="149">
        <v>93.867000000000004</v>
      </c>
      <c r="D172" s="8"/>
      <c r="E172" s="8"/>
      <c r="F172" s="15">
        <v>0</v>
      </c>
      <c r="G172" s="8"/>
      <c r="H172" s="8"/>
      <c r="I172" s="8">
        <f t="shared" si="2"/>
        <v>0</v>
      </c>
      <c r="J172" s="8"/>
      <c r="K172" s="8"/>
      <c r="L172" s="8"/>
      <c r="M172" s="8"/>
      <c r="N172" s="8"/>
      <c r="O172" s="8"/>
      <c r="P172" s="8"/>
      <c r="Q172" s="8"/>
      <c r="R172" s="8"/>
    </row>
    <row r="173" spans="1:18" x14ac:dyDescent="0.25">
      <c r="A173" s="16">
        <v>24</v>
      </c>
      <c r="B173" s="24" t="s">
        <v>103</v>
      </c>
      <c r="C173" s="152">
        <f>C174</f>
        <v>369.9980000000001</v>
      </c>
      <c r="D173" s="8"/>
      <c r="E173" s="8"/>
      <c r="F173" s="34">
        <f>F174</f>
        <v>0</v>
      </c>
      <c r="G173" s="8"/>
      <c r="H173" s="8"/>
      <c r="I173" s="8">
        <f t="shared" si="2"/>
        <v>0</v>
      </c>
      <c r="J173" s="8"/>
      <c r="K173" s="8"/>
      <c r="L173" s="8"/>
      <c r="M173" s="8"/>
      <c r="N173" s="8"/>
      <c r="O173" s="8"/>
      <c r="P173" s="8"/>
      <c r="Q173" s="8"/>
      <c r="R173" s="8"/>
    </row>
    <row r="174" spans="1:18" ht="47.25" x14ac:dyDescent="0.25">
      <c r="A174" s="22"/>
      <c r="B174" s="19" t="s">
        <v>224</v>
      </c>
      <c r="C174" s="148">
        <f>C175+C176+C177+C178+C179+C180+C181+C182+C183+C184+C185</f>
        <v>369.9980000000001</v>
      </c>
      <c r="D174" s="8"/>
      <c r="E174" s="8"/>
      <c r="F174" s="35">
        <f>F175+F176+F177+F178+F179+F180+F181+F182+F183+F184+F185</f>
        <v>0</v>
      </c>
      <c r="G174" s="8"/>
      <c r="H174" s="8"/>
      <c r="I174" s="8">
        <f t="shared" si="2"/>
        <v>0</v>
      </c>
      <c r="J174" s="8"/>
      <c r="K174" s="8"/>
      <c r="L174" s="8"/>
      <c r="M174" s="8"/>
      <c r="N174" s="8"/>
      <c r="O174" s="8"/>
      <c r="P174" s="8"/>
      <c r="Q174" s="8"/>
      <c r="R174" s="8"/>
    </row>
    <row r="175" spans="1:18" x14ac:dyDescent="0.25">
      <c r="A175" s="22"/>
      <c r="B175" s="11" t="s">
        <v>176</v>
      </c>
      <c r="C175" s="149">
        <v>6.4470000000000001</v>
      </c>
      <c r="D175" s="8"/>
      <c r="E175" s="8"/>
      <c r="F175" s="15">
        <v>0</v>
      </c>
      <c r="G175" s="8"/>
      <c r="H175" s="8"/>
      <c r="I175" s="8">
        <f t="shared" si="2"/>
        <v>0</v>
      </c>
      <c r="J175" s="8"/>
      <c r="K175" s="8"/>
      <c r="L175" s="8"/>
      <c r="M175" s="8"/>
      <c r="N175" s="8"/>
      <c r="O175" s="8"/>
      <c r="P175" s="8"/>
      <c r="Q175" s="8"/>
      <c r="R175" s="8"/>
    </row>
    <row r="176" spans="1:18" x14ac:dyDescent="0.25">
      <c r="A176" s="22"/>
      <c r="B176" s="11" t="s">
        <v>110</v>
      </c>
      <c r="C176" s="149">
        <v>172.965</v>
      </c>
      <c r="D176" s="8"/>
      <c r="E176" s="8"/>
      <c r="F176" s="15">
        <v>0</v>
      </c>
      <c r="G176" s="8"/>
      <c r="H176" s="8"/>
      <c r="I176" s="8">
        <f t="shared" si="2"/>
        <v>0</v>
      </c>
      <c r="J176" s="8"/>
      <c r="K176" s="8"/>
      <c r="L176" s="8"/>
      <c r="M176" s="8"/>
      <c r="N176" s="8"/>
      <c r="O176" s="8"/>
      <c r="P176" s="8"/>
      <c r="Q176" s="8"/>
      <c r="R176" s="8"/>
    </row>
    <row r="177" spans="1:18" x14ac:dyDescent="0.25">
      <c r="A177" s="22"/>
      <c r="B177" s="11" t="s">
        <v>225</v>
      </c>
      <c r="C177" s="149">
        <v>35.659999999999997</v>
      </c>
      <c r="D177" s="8"/>
      <c r="E177" s="8"/>
      <c r="F177" s="15">
        <v>0</v>
      </c>
      <c r="G177" s="8"/>
      <c r="H177" s="8"/>
      <c r="I177" s="8">
        <f t="shared" si="2"/>
        <v>0</v>
      </c>
      <c r="J177" s="8"/>
      <c r="K177" s="8"/>
      <c r="L177" s="8"/>
      <c r="M177" s="8"/>
      <c r="N177" s="8"/>
      <c r="O177" s="8"/>
      <c r="P177" s="8"/>
      <c r="Q177" s="8"/>
      <c r="R177" s="8"/>
    </row>
    <row r="178" spans="1:18" x14ac:dyDescent="0.25">
      <c r="A178" s="22"/>
      <c r="B178" s="11" t="s">
        <v>226</v>
      </c>
      <c r="C178" s="149">
        <v>3.03</v>
      </c>
      <c r="D178" s="8"/>
      <c r="E178" s="8"/>
      <c r="F178" s="15">
        <v>0</v>
      </c>
      <c r="G178" s="8"/>
      <c r="H178" s="8"/>
      <c r="I178" s="8">
        <f t="shared" si="2"/>
        <v>0</v>
      </c>
      <c r="J178" s="8"/>
      <c r="K178" s="8"/>
      <c r="L178" s="8"/>
      <c r="M178" s="8"/>
      <c r="N178" s="8"/>
      <c r="O178" s="8"/>
      <c r="P178" s="8"/>
      <c r="Q178" s="8"/>
      <c r="R178" s="8"/>
    </row>
    <row r="179" spans="1:18" x14ac:dyDescent="0.25">
      <c r="A179" s="22"/>
      <c r="B179" s="11" t="s">
        <v>107</v>
      </c>
      <c r="C179" s="149">
        <v>27.84</v>
      </c>
      <c r="D179" s="8"/>
      <c r="E179" s="8"/>
      <c r="F179" s="15">
        <v>0</v>
      </c>
      <c r="G179" s="8"/>
      <c r="H179" s="8"/>
      <c r="I179" s="8">
        <f t="shared" si="2"/>
        <v>0</v>
      </c>
      <c r="J179" s="8"/>
      <c r="K179" s="8"/>
      <c r="L179" s="8"/>
      <c r="M179" s="8"/>
      <c r="N179" s="8"/>
      <c r="O179" s="8"/>
      <c r="P179" s="8"/>
      <c r="Q179" s="8"/>
      <c r="R179" s="8"/>
    </row>
    <row r="180" spans="1:18" x14ac:dyDescent="0.25">
      <c r="A180" s="22"/>
      <c r="B180" s="11" t="s">
        <v>108</v>
      </c>
      <c r="C180" s="149">
        <v>17.72</v>
      </c>
      <c r="D180" s="8"/>
      <c r="E180" s="8"/>
      <c r="F180" s="15">
        <v>0</v>
      </c>
      <c r="G180" s="8"/>
      <c r="H180" s="8"/>
      <c r="I180" s="8">
        <f t="shared" si="2"/>
        <v>0</v>
      </c>
      <c r="J180" s="8"/>
      <c r="K180" s="8"/>
      <c r="L180" s="8"/>
      <c r="M180" s="8"/>
      <c r="N180" s="8"/>
      <c r="O180" s="8"/>
      <c r="P180" s="8"/>
      <c r="Q180" s="8"/>
      <c r="R180" s="8"/>
    </row>
    <row r="181" spans="1:18" x14ac:dyDescent="0.25">
      <c r="A181" s="22"/>
      <c r="B181" s="11" t="s">
        <v>106</v>
      </c>
      <c r="C181" s="149">
        <v>13</v>
      </c>
      <c r="D181" s="8"/>
      <c r="E181" s="8"/>
      <c r="F181" s="15">
        <v>0</v>
      </c>
      <c r="G181" s="8"/>
      <c r="H181" s="8"/>
      <c r="I181" s="8">
        <f t="shared" si="2"/>
        <v>0</v>
      </c>
      <c r="J181" s="8"/>
      <c r="K181" s="8"/>
      <c r="L181" s="8"/>
      <c r="M181" s="8"/>
      <c r="N181" s="8"/>
      <c r="O181" s="8"/>
      <c r="P181" s="8"/>
      <c r="Q181" s="8"/>
      <c r="R181" s="8"/>
    </row>
    <row r="182" spans="1:18" x14ac:dyDescent="0.25">
      <c r="A182" s="22"/>
      <c r="B182" s="11" t="s">
        <v>105</v>
      </c>
      <c r="C182" s="149">
        <v>9.0500000000000007</v>
      </c>
      <c r="D182" s="8"/>
      <c r="E182" s="8"/>
      <c r="F182" s="15">
        <v>0</v>
      </c>
      <c r="G182" s="8"/>
      <c r="H182" s="8"/>
      <c r="I182" s="8">
        <f t="shared" si="2"/>
        <v>0</v>
      </c>
      <c r="J182" s="8"/>
      <c r="K182" s="8"/>
      <c r="L182" s="8"/>
      <c r="M182" s="8"/>
      <c r="N182" s="8"/>
      <c r="O182" s="8"/>
      <c r="P182" s="8"/>
      <c r="Q182" s="8"/>
      <c r="R182" s="8"/>
    </row>
    <row r="183" spans="1:18" x14ac:dyDescent="0.25">
      <c r="A183" s="22"/>
      <c r="B183" s="11" t="s">
        <v>104</v>
      </c>
      <c r="C183" s="149">
        <v>22.675000000000001</v>
      </c>
      <c r="D183" s="8"/>
      <c r="E183" s="8"/>
      <c r="F183" s="46">
        <v>0</v>
      </c>
      <c r="G183" s="8"/>
      <c r="H183" s="8"/>
      <c r="I183" s="8">
        <f t="shared" si="2"/>
        <v>0</v>
      </c>
      <c r="J183" s="8"/>
      <c r="K183" s="8"/>
      <c r="L183" s="8"/>
      <c r="M183" s="8"/>
      <c r="N183" s="8"/>
      <c r="O183" s="8"/>
      <c r="P183" s="8"/>
      <c r="Q183" s="8"/>
      <c r="R183" s="8"/>
    </row>
    <row r="184" spans="1:18" x14ac:dyDescent="0.25">
      <c r="A184" s="22"/>
      <c r="B184" s="11" t="s">
        <v>109</v>
      </c>
      <c r="C184" s="149">
        <v>42.951000000000001</v>
      </c>
      <c r="D184" s="8"/>
      <c r="E184" s="8"/>
      <c r="F184" s="46">
        <v>0</v>
      </c>
      <c r="G184" s="8"/>
      <c r="H184" s="8"/>
      <c r="I184" s="8">
        <f t="shared" si="2"/>
        <v>0</v>
      </c>
      <c r="J184" s="8"/>
      <c r="K184" s="8"/>
      <c r="L184" s="8"/>
      <c r="M184" s="8"/>
      <c r="N184" s="8"/>
      <c r="O184" s="8"/>
      <c r="P184" s="8"/>
      <c r="Q184" s="8"/>
      <c r="R184" s="8"/>
    </row>
    <row r="185" spans="1:18" x14ac:dyDescent="0.25">
      <c r="A185" s="22"/>
      <c r="B185" s="11" t="s">
        <v>177</v>
      </c>
      <c r="C185" s="149">
        <v>18.66</v>
      </c>
      <c r="D185" s="8"/>
      <c r="E185" s="8"/>
      <c r="F185" s="46">
        <v>0</v>
      </c>
      <c r="G185" s="8"/>
      <c r="H185" s="8"/>
      <c r="I185" s="8">
        <f t="shared" si="2"/>
        <v>0</v>
      </c>
      <c r="J185" s="8"/>
      <c r="K185" s="8"/>
      <c r="L185" s="8"/>
      <c r="M185" s="8"/>
      <c r="N185" s="8"/>
      <c r="O185" s="8"/>
      <c r="P185" s="8"/>
      <c r="Q185" s="8"/>
      <c r="R185" s="8"/>
    </row>
    <row r="186" spans="1:18" x14ac:dyDescent="0.25">
      <c r="A186" s="16">
        <v>25</v>
      </c>
      <c r="B186" s="24" t="s">
        <v>111</v>
      </c>
      <c r="C186" s="150">
        <f>C187</f>
        <v>518.47299999999996</v>
      </c>
      <c r="D186" s="8"/>
      <c r="E186" s="8"/>
      <c r="F186" s="34">
        <f>F187</f>
        <v>0</v>
      </c>
      <c r="G186" s="8"/>
      <c r="H186" s="8"/>
      <c r="I186" s="8">
        <f t="shared" si="2"/>
        <v>0</v>
      </c>
      <c r="J186" s="8"/>
      <c r="K186" s="8"/>
      <c r="L186" s="8"/>
      <c r="M186" s="8"/>
      <c r="N186" s="8"/>
      <c r="O186" s="8"/>
      <c r="P186" s="8"/>
      <c r="Q186" s="8"/>
      <c r="R186" s="8"/>
    </row>
    <row r="187" spans="1:18" ht="47.25" x14ac:dyDescent="0.25">
      <c r="A187" s="53"/>
      <c r="B187" s="19" t="s">
        <v>227</v>
      </c>
      <c r="C187" s="148">
        <f>C188+C189</f>
        <v>518.47299999999996</v>
      </c>
      <c r="D187" s="8"/>
      <c r="E187" s="8"/>
      <c r="F187" s="35">
        <f>F188+F189</f>
        <v>0</v>
      </c>
      <c r="G187" s="8"/>
      <c r="H187" s="8"/>
      <c r="I187" s="8">
        <f t="shared" si="2"/>
        <v>0</v>
      </c>
      <c r="J187" s="8"/>
      <c r="K187" s="8"/>
      <c r="L187" s="8"/>
      <c r="M187" s="8"/>
      <c r="N187" s="8"/>
      <c r="O187" s="8"/>
      <c r="P187" s="8"/>
      <c r="Q187" s="8"/>
      <c r="R187" s="8"/>
    </row>
    <row r="188" spans="1:18" x14ac:dyDescent="0.25">
      <c r="A188" s="22"/>
      <c r="B188" s="11" t="s">
        <v>112</v>
      </c>
      <c r="C188" s="149">
        <v>443.40600000000001</v>
      </c>
      <c r="D188" s="8"/>
      <c r="E188" s="8"/>
      <c r="F188" s="15">
        <v>0</v>
      </c>
      <c r="G188" s="8"/>
      <c r="H188" s="8"/>
      <c r="I188" s="8">
        <f t="shared" si="2"/>
        <v>0</v>
      </c>
      <c r="J188" s="8"/>
      <c r="K188" s="8"/>
      <c r="L188" s="8"/>
      <c r="M188" s="8"/>
      <c r="N188" s="8"/>
      <c r="O188" s="8"/>
      <c r="P188" s="8"/>
      <c r="Q188" s="8"/>
      <c r="R188" s="8"/>
    </row>
    <row r="189" spans="1:18" x14ac:dyDescent="0.25">
      <c r="A189" s="22"/>
      <c r="B189" s="11" t="s">
        <v>228</v>
      </c>
      <c r="C189" s="149">
        <v>75.066999999999993</v>
      </c>
      <c r="D189" s="8"/>
      <c r="E189" s="8"/>
      <c r="F189" s="15">
        <v>0</v>
      </c>
      <c r="G189" s="8"/>
      <c r="H189" s="8"/>
      <c r="I189" s="8">
        <f t="shared" si="2"/>
        <v>0</v>
      </c>
      <c r="J189" s="8"/>
      <c r="K189" s="8"/>
      <c r="L189" s="8"/>
      <c r="M189" s="8"/>
      <c r="N189" s="8"/>
      <c r="O189" s="8"/>
      <c r="P189" s="8"/>
      <c r="Q189" s="8"/>
      <c r="R189" s="8"/>
    </row>
    <row r="190" spans="1:18" x14ac:dyDescent="0.25">
      <c r="A190" s="16">
        <v>26</v>
      </c>
      <c r="B190" s="27" t="s">
        <v>113</v>
      </c>
      <c r="C190" s="152">
        <f>C191</f>
        <v>265.44400000000002</v>
      </c>
      <c r="D190" s="8"/>
      <c r="E190" s="8"/>
      <c r="F190" s="43">
        <f>F191</f>
        <v>0</v>
      </c>
      <c r="G190" s="8"/>
      <c r="H190" s="8"/>
      <c r="I190" s="8">
        <f t="shared" si="2"/>
        <v>0</v>
      </c>
      <c r="J190" s="8"/>
      <c r="K190" s="8"/>
      <c r="L190" s="8"/>
      <c r="M190" s="8"/>
      <c r="N190" s="8"/>
      <c r="O190" s="8"/>
      <c r="P190" s="8"/>
      <c r="Q190" s="8"/>
      <c r="R190" s="8"/>
    </row>
    <row r="191" spans="1:18" ht="47.25" x14ac:dyDescent="0.25">
      <c r="A191" s="31"/>
      <c r="B191" s="19" t="s">
        <v>229</v>
      </c>
      <c r="C191" s="148">
        <f>C192+C193</f>
        <v>265.44400000000002</v>
      </c>
      <c r="D191" s="8"/>
      <c r="E191" s="8"/>
      <c r="F191" s="35">
        <f>F192+F193</f>
        <v>0</v>
      </c>
      <c r="G191" s="8"/>
      <c r="H191" s="8"/>
      <c r="I191" s="8">
        <f t="shared" si="2"/>
        <v>0</v>
      </c>
      <c r="J191" s="8"/>
      <c r="K191" s="8"/>
      <c r="L191" s="8"/>
      <c r="M191" s="8"/>
      <c r="N191" s="8"/>
      <c r="O191" s="8"/>
      <c r="P191" s="8"/>
      <c r="Q191" s="8"/>
      <c r="R191" s="8"/>
    </row>
    <row r="192" spans="1:18" x14ac:dyDescent="0.25">
      <c r="A192" s="32"/>
      <c r="B192" s="11" t="s">
        <v>115</v>
      </c>
      <c r="C192" s="149">
        <v>203.584</v>
      </c>
      <c r="D192" s="8"/>
      <c r="E192" s="8"/>
      <c r="F192" s="15">
        <v>0</v>
      </c>
      <c r="G192" s="8"/>
      <c r="H192" s="8"/>
      <c r="I192" s="8">
        <f t="shared" si="2"/>
        <v>0</v>
      </c>
      <c r="J192" s="8"/>
      <c r="K192" s="8"/>
      <c r="L192" s="8"/>
      <c r="M192" s="8"/>
      <c r="N192" s="8"/>
      <c r="O192" s="8"/>
      <c r="P192" s="8"/>
      <c r="Q192" s="8"/>
      <c r="R192" s="8"/>
    </row>
    <row r="193" spans="1:25" x14ac:dyDescent="0.25">
      <c r="A193" s="22"/>
      <c r="B193" s="11" t="s">
        <v>114</v>
      </c>
      <c r="C193" s="149">
        <v>61.86</v>
      </c>
      <c r="D193" s="8"/>
      <c r="E193" s="8"/>
      <c r="F193" s="36">
        <v>0</v>
      </c>
      <c r="G193" s="8"/>
      <c r="H193" s="8"/>
      <c r="I193" s="8">
        <f t="shared" si="2"/>
        <v>0</v>
      </c>
      <c r="J193" s="8"/>
      <c r="K193" s="8"/>
      <c r="L193" s="8"/>
      <c r="M193" s="8"/>
      <c r="N193" s="8"/>
      <c r="O193" s="8"/>
      <c r="P193" s="8"/>
      <c r="Q193" s="8"/>
      <c r="R193" s="8"/>
    </row>
    <row r="194" spans="1:25" x14ac:dyDescent="0.25">
      <c r="A194" s="16">
        <v>27</v>
      </c>
      <c r="B194" s="27" t="s">
        <v>116</v>
      </c>
      <c r="C194" s="152">
        <f>C195</f>
        <v>1550.4749999999997</v>
      </c>
      <c r="D194" s="8">
        <v>156</v>
      </c>
      <c r="E194" s="8">
        <v>175</v>
      </c>
      <c r="F194" s="34">
        <f>F195</f>
        <v>224</v>
      </c>
      <c r="G194" s="8">
        <f>D194/C194</f>
        <v>0.1006143278672665</v>
      </c>
      <c r="H194" s="8">
        <f>E194/C194</f>
        <v>0.11286863703058743</v>
      </c>
      <c r="I194" s="8">
        <f t="shared" si="2"/>
        <v>0.14447185539915192</v>
      </c>
      <c r="J194" s="8"/>
      <c r="K194" s="8"/>
      <c r="L194" s="8"/>
      <c r="M194" s="8"/>
      <c r="N194" s="8"/>
      <c r="O194" s="8"/>
      <c r="P194" s="8"/>
      <c r="Q194" s="8"/>
      <c r="R194" s="8"/>
    </row>
    <row r="195" spans="1:25" ht="47.25" x14ac:dyDescent="0.25">
      <c r="A195" s="53"/>
      <c r="B195" s="19" t="s">
        <v>230</v>
      </c>
      <c r="C195" s="156">
        <f>C196+C197+C198+C199+C200</f>
        <v>1550.4749999999997</v>
      </c>
      <c r="D195" s="8"/>
      <c r="E195" s="8"/>
      <c r="F195" s="35">
        <f>F196+F197+F198+F199+F200</f>
        <v>224</v>
      </c>
      <c r="G195" s="8"/>
      <c r="H195" s="8"/>
      <c r="I195" s="8">
        <f t="shared" si="2"/>
        <v>0.14447185539915192</v>
      </c>
      <c r="J195" s="8"/>
      <c r="K195" s="8"/>
      <c r="L195" s="8"/>
      <c r="M195" s="8"/>
      <c r="N195" s="8"/>
      <c r="O195" s="8"/>
      <c r="P195" s="8"/>
      <c r="Q195" s="8"/>
      <c r="R195" s="8"/>
    </row>
    <row r="196" spans="1:25" x14ac:dyDescent="0.25">
      <c r="A196" s="22"/>
      <c r="B196" s="11" t="s">
        <v>121</v>
      </c>
      <c r="C196" s="149">
        <v>1323.0519999999999</v>
      </c>
      <c r="D196" s="8"/>
      <c r="E196" s="8"/>
      <c r="F196" s="15">
        <v>0</v>
      </c>
      <c r="G196" s="8"/>
      <c r="H196" s="8"/>
      <c r="I196" s="8">
        <f t="shared" si="2"/>
        <v>0</v>
      </c>
      <c r="J196" s="8"/>
      <c r="K196" s="8"/>
      <c r="L196" s="8"/>
      <c r="M196" s="8"/>
      <c r="N196" s="8"/>
      <c r="O196" s="8"/>
      <c r="P196" s="8"/>
      <c r="Q196" s="8"/>
      <c r="R196" s="8"/>
    </row>
    <row r="197" spans="1:25" x14ac:dyDescent="0.25">
      <c r="A197" s="22"/>
      <c r="B197" s="11" t="s">
        <v>120</v>
      </c>
      <c r="C197" s="149">
        <v>38.848999999999997</v>
      </c>
      <c r="D197" s="8"/>
      <c r="E197" s="8"/>
      <c r="F197" s="15">
        <v>0</v>
      </c>
      <c r="G197" s="8"/>
      <c r="H197" s="8"/>
      <c r="I197" s="8">
        <f t="shared" si="2"/>
        <v>0</v>
      </c>
      <c r="J197" s="8"/>
      <c r="K197" s="8"/>
      <c r="L197" s="8"/>
      <c r="M197" s="8"/>
      <c r="N197" s="8"/>
      <c r="O197" s="8"/>
      <c r="P197" s="8"/>
      <c r="Q197" s="8"/>
      <c r="R197" s="8"/>
    </row>
    <row r="198" spans="1:25" s="165" customFormat="1" x14ac:dyDescent="0.25">
      <c r="A198" s="161"/>
      <c r="B198" s="162" t="s">
        <v>117</v>
      </c>
      <c r="C198" s="163">
        <v>41.103999999999999</v>
      </c>
      <c r="D198" s="14">
        <v>156</v>
      </c>
      <c r="E198" s="14">
        <v>175</v>
      </c>
      <c r="F198" s="164">
        <v>224</v>
      </c>
      <c r="G198" s="14">
        <f>D198/C198</f>
        <v>3.7952510704554303</v>
      </c>
      <c r="H198" s="14">
        <f>E198/C198</f>
        <v>4.2574931880108995</v>
      </c>
      <c r="I198" s="14">
        <f t="shared" si="2"/>
        <v>5.4495912806539515</v>
      </c>
      <c r="J198" s="14"/>
      <c r="K198" s="14"/>
      <c r="L198" s="14"/>
      <c r="M198" s="179">
        <f>N198/F198*100</f>
        <v>2.2321428571428572</v>
      </c>
      <c r="N198" s="14">
        <v>5</v>
      </c>
      <c r="O198" s="14">
        <v>0</v>
      </c>
      <c r="P198" s="14">
        <v>1</v>
      </c>
      <c r="Q198" s="14">
        <v>4</v>
      </c>
      <c r="R198" s="14">
        <v>0</v>
      </c>
      <c r="T198" s="167">
        <f>F198/C198</f>
        <v>5.4495912806539515</v>
      </c>
      <c r="U198" s="168">
        <f>INT(F198*IF(T198&lt;1,0.03,IF(T198&lt;2,0.05,IF(T198&lt;4,0.07,IF(T198&lt;6,0.08,IF(T198&lt;8,0.1,IF(T198&lt;10,0.12,IF(T198&lt;12,0.15,0.18))))))))</f>
        <v>17</v>
      </c>
      <c r="V198" s="170" t="b">
        <f>IF(F198&lt;E198,N198&lt;U198,N198&lt;=U198)</f>
        <v>1</v>
      </c>
      <c r="W198" s="170" t="b">
        <f>P198&lt;=N198*0.25</f>
        <v>1</v>
      </c>
      <c r="X198" s="170" t="b">
        <f>R198&lt;N198*0.2</f>
        <v>1</v>
      </c>
      <c r="Y198" s="170" t="b">
        <f>N198=P198+Q198+R198</f>
        <v>1</v>
      </c>
    </row>
    <row r="199" spans="1:25" x14ac:dyDescent="0.25">
      <c r="A199" s="22"/>
      <c r="B199" s="11" t="s">
        <v>118</v>
      </c>
      <c r="C199" s="149">
        <v>33.86</v>
      </c>
      <c r="D199" s="8"/>
      <c r="E199" s="8"/>
      <c r="F199" s="15">
        <v>0</v>
      </c>
      <c r="G199" s="8"/>
      <c r="H199" s="8"/>
      <c r="I199" s="8">
        <f t="shared" si="2"/>
        <v>0</v>
      </c>
      <c r="J199" s="8"/>
      <c r="K199" s="8"/>
      <c r="L199" s="8"/>
      <c r="M199" s="8"/>
      <c r="N199" s="8"/>
      <c r="O199" s="8"/>
      <c r="P199" s="8"/>
      <c r="Q199" s="8"/>
      <c r="R199" s="8"/>
    </row>
    <row r="200" spans="1:25" x14ac:dyDescent="0.25">
      <c r="A200" s="22"/>
      <c r="B200" s="11" t="s">
        <v>119</v>
      </c>
      <c r="C200" s="149">
        <v>113.61</v>
      </c>
      <c r="D200" s="8"/>
      <c r="E200" s="8"/>
      <c r="F200" s="15">
        <v>0</v>
      </c>
      <c r="G200" s="8"/>
      <c r="H200" s="8"/>
      <c r="I200" s="8">
        <f t="shared" ref="I200:I230" si="3">F200/C200</f>
        <v>0</v>
      </c>
      <c r="J200" s="8"/>
      <c r="K200" s="8"/>
      <c r="L200" s="8"/>
      <c r="M200" s="8"/>
      <c r="N200" s="8"/>
      <c r="O200" s="8"/>
      <c r="P200" s="8"/>
      <c r="Q200" s="8"/>
      <c r="R200" s="8"/>
    </row>
    <row r="201" spans="1:25" x14ac:dyDescent="0.25">
      <c r="A201" s="16">
        <v>28</v>
      </c>
      <c r="B201" s="24" t="s">
        <v>122</v>
      </c>
      <c r="C201" s="159">
        <f>C202</f>
        <v>978.33900000000006</v>
      </c>
      <c r="D201" s="8"/>
      <c r="E201" s="8"/>
      <c r="F201" s="34">
        <f>F202</f>
        <v>0</v>
      </c>
      <c r="G201" s="8"/>
      <c r="H201" s="8"/>
      <c r="I201" s="8">
        <f t="shared" si="3"/>
        <v>0</v>
      </c>
      <c r="J201" s="8"/>
      <c r="K201" s="8"/>
      <c r="L201" s="8"/>
      <c r="M201" s="8"/>
      <c r="N201" s="8"/>
      <c r="O201" s="8"/>
      <c r="P201" s="8"/>
      <c r="Q201" s="8"/>
      <c r="R201" s="8"/>
    </row>
    <row r="202" spans="1:25" ht="47.25" x14ac:dyDescent="0.25">
      <c r="A202" s="53"/>
      <c r="B202" s="19" t="s">
        <v>231</v>
      </c>
      <c r="C202" s="148">
        <f>C203+C204</f>
        <v>978.33900000000006</v>
      </c>
      <c r="D202" s="8"/>
      <c r="E202" s="8"/>
      <c r="F202" s="35">
        <f>F203+F204</f>
        <v>0</v>
      </c>
      <c r="G202" s="8"/>
      <c r="H202" s="8"/>
      <c r="I202" s="8">
        <f t="shared" si="3"/>
        <v>0</v>
      </c>
      <c r="J202" s="8"/>
      <c r="K202" s="8"/>
      <c r="L202" s="8"/>
      <c r="M202" s="8"/>
      <c r="N202" s="8"/>
      <c r="O202" s="8"/>
      <c r="P202" s="8"/>
      <c r="Q202" s="8"/>
      <c r="R202" s="8"/>
    </row>
    <row r="203" spans="1:25" x14ac:dyDescent="0.25">
      <c r="A203" s="22"/>
      <c r="B203" s="11" t="s">
        <v>124</v>
      </c>
      <c r="C203" s="149">
        <v>942.35900000000004</v>
      </c>
      <c r="D203" s="8"/>
      <c r="E203" s="8"/>
      <c r="F203" s="15">
        <v>0</v>
      </c>
      <c r="G203" s="8"/>
      <c r="H203" s="8"/>
      <c r="I203" s="8">
        <f t="shared" si="3"/>
        <v>0</v>
      </c>
      <c r="J203" s="8"/>
      <c r="K203" s="8"/>
      <c r="L203" s="8"/>
      <c r="M203" s="8"/>
      <c r="N203" s="8"/>
      <c r="O203" s="8"/>
      <c r="P203" s="8"/>
      <c r="Q203" s="8"/>
      <c r="R203" s="8"/>
    </row>
    <row r="204" spans="1:25" x14ac:dyDescent="0.25">
      <c r="A204" s="22"/>
      <c r="B204" s="11" t="s">
        <v>123</v>
      </c>
      <c r="C204" s="149">
        <v>35.979999999999997</v>
      </c>
      <c r="D204" s="8"/>
      <c r="E204" s="8"/>
      <c r="F204" s="15">
        <v>0</v>
      </c>
      <c r="G204" s="8"/>
      <c r="H204" s="8"/>
      <c r="I204" s="8">
        <f t="shared" si="3"/>
        <v>0</v>
      </c>
      <c r="J204" s="8"/>
      <c r="K204" s="8"/>
      <c r="L204" s="8"/>
      <c r="M204" s="8"/>
      <c r="N204" s="8"/>
      <c r="O204" s="8"/>
      <c r="P204" s="8"/>
      <c r="Q204" s="8"/>
      <c r="R204" s="8"/>
    </row>
    <row r="205" spans="1:25" x14ac:dyDescent="0.25">
      <c r="A205" s="16">
        <v>29</v>
      </c>
      <c r="B205" s="27" t="s">
        <v>125</v>
      </c>
      <c r="C205" s="150">
        <f>C206</f>
        <v>629.51400000000001</v>
      </c>
      <c r="D205" s="8"/>
      <c r="E205" s="8"/>
      <c r="F205" s="34">
        <f>F206</f>
        <v>0</v>
      </c>
      <c r="G205" s="8"/>
      <c r="H205" s="8"/>
      <c r="I205" s="8">
        <f t="shared" si="3"/>
        <v>0</v>
      </c>
      <c r="J205" s="8"/>
      <c r="K205" s="8"/>
      <c r="L205" s="8"/>
      <c r="M205" s="8"/>
      <c r="N205" s="8"/>
      <c r="O205" s="8"/>
      <c r="P205" s="8"/>
      <c r="Q205" s="8"/>
      <c r="R205" s="8"/>
    </row>
    <row r="206" spans="1:25" ht="47.25" x14ac:dyDescent="0.25">
      <c r="A206" s="22"/>
      <c r="B206" s="19" t="s">
        <v>232</v>
      </c>
      <c r="C206" s="148">
        <f>C207+C208+C209+C210+C211+C212</f>
        <v>629.51400000000001</v>
      </c>
      <c r="D206" s="8"/>
      <c r="E206" s="8"/>
      <c r="F206" s="35">
        <f>F207+F208+F209+F210+F211+F212</f>
        <v>0</v>
      </c>
      <c r="G206" s="8"/>
      <c r="H206" s="8"/>
      <c r="I206" s="8">
        <f t="shared" si="3"/>
        <v>0</v>
      </c>
      <c r="J206" s="8"/>
      <c r="K206" s="8"/>
      <c r="L206" s="8"/>
      <c r="M206" s="8"/>
      <c r="N206" s="8"/>
      <c r="O206" s="8"/>
      <c r="P206" s="8"/>
      <c r="Q206" s="8"/>
      <c r="R206" s="8"/>
    </row>
    <row r="207" spans="1:25" x14ac:dyDescent="0.25">
      <c r="A207" s="22"/>
      <c r="B207" s="11" t="s">
        <v>176</v>
      </c>
      <c r="C207" s="149">
        <v>30.56</v>
      </c>
      <c r="D207" s="8"/>
      <c r="E207" s="8"/>
      <c r="F207" s="15">
        <v>0</v>
      </c>
      <c r="G207" s="8"/>
      <c r="H207" s="8"/>
      <c r="I207" s="8">
        <f t="shared" si="3"/>
        <v>0</v>
      </c>
      <c r="J207" s="8"/>
      <c r="K207" s="8"/>
      <c r="L207" s="8"/>
      <c r="M207" s="8"/>
      <c r="N207" s="8"/>
      <c r="O207" s="8"/>
      <c r="P207" s="8"/>
      <c r="Q207" s="8"/>
      <c r="R207" s="8"/>
    </row>
    <row r="208" spans="1:25" x14ac:dyDescent="0.25">
      <c r="A208" s="22"/>
      <c r="B208" s="11" t="s">
        <v>129</v>
      </c>
      <c r="C208" s="149">
        <v>164.66900000000001</v>
      </c>
      <c r="D208" s="8"/>
      <c r="E208" s="8"/>
      <c r="F208" s="15">
        <v>0</v>
      </c>
      <c r="G208" s="8"/>
      <c r="H208" s="8"/>
      <c r="I208" s="8">
        <f t="shared" si="3"/>
        <v>0</v>
      </c>
      <c r="J208" s="8"/>
      <c r="K208" s="8"/>
      <c r="L208" s="8"/>
      <c r="M208" s="8"/>
      <c r="N208" s="8"/>
      <c r="O208" s="8"/>
      <c r="P208" s="8"/>
      <c r="Q208" s="8"/>
      <c r="R208" s="8"/>
    </row>
    <row r="209" spans="1:18" x14ac:dyDescent="0.25">
      <c r="A209" s="22"/>
      <c r="B209" s="11" t="s">
        <v>128</v>
      </c>
      <c r="C209" s="149">
        <v>10.76</v>
      </c>
      <c r="D209" s="8"/>
      <c r="E209" s="8"/>
      <c r="F209" s="15">
        <v>0</v>
      </c>
      <c r="G209" s="8"/>
      <c r="H209" s="8"/>
      <c r="I209" s="8">
        <f t="shared" si="3"/>
        <v>0</v>
      </c>
      <c r="J209" s="8"/>
      <c r="K209" s="8"/>
      <c r="L209" s="8"/>
      <c r="M209" s="8"/>
      <c r="N209" s="8"/>
      <c r="O209" s="8"/>
      <c r="P209" s="8"/>
      <c r="Q209" s="8"/>
      <c r="R209" s="8"/>
    </row>
    <row r="210" spans="1:18" x14ac:dyDescent="0.25">
      <c r="A210" s="22"/>
      <c r="B210" s="11" t="s">
        <v>126</v>
      </c>
      <c r="C210" s="149">
        <v>85.9</v>
      </c>
      <c r="D210" s="8"/>
      <c r="E210" s="8"/>
      <c r="F210" s="15">
        <v>0</v>
      </c>
      <c r="G210" s="8"/>
      <c r="H210" s="8"/>
      <c r="I210" s="8">
        <f t="shared" si="3"/>
        <v>0</v>
      </c>
      <c r="J210" s="8"/>
      <c r="K210" s="8"/>
      <c r="L210" s="8"/>
      <c r="M210" s="8"/>
      <c r="N210" s="8"/>
      <c r="O210" s="8"/>
      <c r="P210" s="8"/>
      <c r="Q210" s="8"/>
      <c r="R210" s="8"/>
    </row>
    <row r="211" spans="1:18" x14ac:dyDescent="0.25">
      <c r="A211" s="22"/>
      <c r="B211" s="11" t="s">
        <v>160</v>
      </c>
      <c r="C211" s="149">
        <v>39.839999999999996</v>
      </c>
      <c r="D211" s="8"/>
      <c r="E211" s="8"/>
      <c r="F211" s="15">
        <v>0</v>
      </c>
      <c r="G211" s="8"/>
      <c r="H211" s="8"/>
      <c r="I211" s="8">
        <f t="shared" si="3"/>
        <v>0</v>
      </c>
      <c r="J211" s="8"/>
      <c r="K211" s="8"/>
      <c r="L211" s="8"/>
      <c r="M211" s="8"/>
      <c r="N211" s="8"/>
      <c r="O211" s="8"/>
      <c r="P211" s="8"/>
      <c r="Q211" s="8"/>
      <c r="R211" s="8"/>
    </row>
    <row r="212" spans="1:18" x14ac:dyDescent="0.25">
      <c r="A212" s="22"/>
      <c r="B212" s="11" t="s">
        <v>127</v>
      </c>
      <c r="C212" s="149">
        <v>297.78500000000003</v>
      </c>
      <c r="D212" s="8"/>
      <c r="E212" s="8"/>
      <c r="F212" s="15">
        <v>0</v>
      </c>
      <c r="G212" s="8"/>
      <c r="H212" s="8"/>
      <c r="I212" s="8">
        <f t="shared" si="3"/>
        <v>0</v>
      </c>
      <c r="J212" s="8"/>
      <c r="K212" s="8"/>
      <c r="L212" s="8"/>
      <c r="M212" s="8"/>
      <c r="N212" s="8"/>
      <c r="O212" s="8"/>
      <c r="P212" s="8"/>
      <c r="Q212" s="8"/>
      <c r="R212" s="8"/>
    </row>
    <row r="213" spans="1:18" x14ac:dyDescent="0.25">
      <c r="A213" s="16">
        <v>30</v>
      </c>
      <c r="B213" s="27" t="s">
        <v>130</v>
      </c>
      <c r="C213" s="152">
        <f>C214</f>
        <v>784.60599999999999</v>
      </c>
      <c r="D213" s="8"/>
      <c r="E213" s="8"/>
      <c r="F213" s="43">
        <f>F214</f>
        <v>0</v>
      </c>
      <c r="G213" s="8"/>
      <c r="H213" s="8"/>
      <c r="I213" s="8">
        <f t="shared" si="3"/>
        <v>0</v>
      </c>
      <c r="J213" s="8"/>
      <c r="K213" s="8"/>
      <c r="L213" s="8"/>
      <c r="M213" s="8"/>
      <c r="N213" s="8"/>
      <c r="O213" s="8"/>
      <c r="P213" s="8"/>
      <c r="Q213" s="8"/>
      <c r="R213" s="8"/>
    </row>
    <row r="214" spans="1:18" ht="47.25" x14ac:dyDescent="0.25">
      <c r="A214" s="53"/>
      <c r="B214" s="19" t="s">
        <v>233</v>
      </c>
      <c r="C214" s="148">
        <f>C215+C216+C217</f>
        <v>784.60599999999999</v>
      </c>
      <c r="D214" s="8"/>
      <c r="E214" s="8"/>
      <c r="F214" s="35">
        <f>F215+F216+F217</f>
        <v>0</v>
      </c>
      <c r="G214" s="8"/>
      <c r="H214" s="8"/>
      <c r="I214" s="8">
        <f t="shared" si="3"/>
        <v>0</v>
      </c>
      <c r="J214" s="8"/>
      <c r="K214" s="8"/>
      <c r="L214" s="8"/>
      <c r="M214" s="8"/>
      <c r="N214" s="8"/>
      <c r="O214" s="8"/>
      <c r="P214" s="8"/>
      <c r="Q214" s="8"/>
      <c r="R214" s="8"/>
    </row>
    <row r="215" spans="1:18" x14ac:dyDescent="0.25">
      <c r="A215" s="22"/>
      <c r="B215" s="11" t="s">
        <v>133</v>
      </c>
      <c r="C215" s="149">
        <v>673.524</v>
      </c>
      <c r="D215" s="8"/>
      <c r="E215" s="8"/>
      <c r="F215" s="15">
        <v>0</v>
      </c>
      <c r="G215" s="8"/>
      <c r="H215" s="8"/>
      <c r="I215" s="8">
        <f t="shared" si="3"/>
        <v>0</v>
      </c>
      <c r="J215" s="8"/>
      <c r="K215" s="8"/>
      <c r="L215" s="8"/>
      <c r="M215" s="8"/>
      <c r="N215" s="8"/>
      <c r="O215" s="8"/>
      <c r="P215" s="8"/>
      <c r="Q215" s="8"/>
      <c r="R215" s="8"/>
    </row>
    <row r="216" spans="1:18" x14ac:dyDescent="0.25">
      <c r="A216" s="22"/>
      <c r="B216" s="11" t="s">
        <v>132</v>
      </c>
      <c r="C216" s="149">
        <v>59.862000000000002</v>
      </c>
      <c r="D216" s="8"/>
      <c r="E216" s="8"/>
      <c r="F216" s="15">
        <v>0</v>
      </c>
      <c r="G216" s="8"/>
      <c r="H216" s="8"/>
      <c r="I216" s="8">
        <f t="shared" si="3"/>
        <v>0</v>
      </c>
      <c r="J216" s="8"/>
      <c r="K216" s="8"/>
      <c r="L216" s="8"/>
      <c r="M216" s="8"/>
      <c r="N216" s="8"/>
      <c r="O216" s="8"/>
      <c r="P216" s="8"/>
      <c r="Q216" s="8"/>
      <c r="R216" s="8"/>
    </row>
    <row r="217" spans="1:18" x14ac:dyDescent="0.25">
      <c r="A217" s="22"/>
      <c r="B217" s="11" t="s">
        <v>131</v>
      </c>
      <c r="C217" s="149">
        <v>51.22</v>
      </c>
      <c r="D217" s="8"/>
      <c r="E217" s="8"/>
      <c r="F217" s="15">
        <v>0</v>
      </c>
      <c r="G217" s="8"/>
      <c r="H217" s="8"/>
      <c r="I217" s="8">
        <f t="shared" si="3"/>
        <v>0</v>
      </c>
      <c r="J217" s="8"/>
      <c r="K217" s="8"/>
      <c r="L217" s="8"/>
      <c r="M217" s="8"/>
      <c r="N217" s="8"/>
      <c r="O217" s="8"/>
      <c r="P217" s="8"/>
      <c r="Q217" s="8"/>
      <c r="R217" s="8"/>
    </row>
    <row r="218" spans="1:18" x14ac:dyDescent="0.25">
      <c r="A218" s="16">
        <v>31</v>
      </c>
      <c r="B218" s="27" t="s">
        <v>134</v>
      </c>
      <c r="C218" s="152">
        <f>C219</f>
        <v>422.089</v>
      </c>
      <c r="D218" s="8"/>
      <c r="E218" s="8"/>
      <c r="F218" s="43">
        <f>F219</f>
        <v>0</v>
      </c>
      <c r="G218" s="8"/>
      <c r="H218" s="8"/>
      <c r="I218" s="8">
        <f t="shared" si="3"/>
        <v>0</v>
      </c>
      <c r="J218" s="8"/>
      <c r="K218" s="8"/>
      <c r="L218" s="8"/>
      <c r="M218" s="8"/>
      <c r="N218" s="8"/>
      <c r="O218" s="8"/>
      <c r="P218" s="8"/>
      <c r="Q218" s="8"/>
      <c r="R218" s="8"/>
    </row>
    <row r="219" spans="1:18" ht="47.25" x14ac:dyDescent="0.25">
      <c r="A219" s="53"/>
      <c r="B219" s="19" t="s">
        <v>234</v>
      </c>
      <c r="C219" s="148">
        <f>C220+C221+C222+C223+C224</f>
        <v>422.089</v>
      </c>
      <c r="D219" s="8"/>
      <c r="E219" s="8"/>
      <c r="F219" s="35">
        <f>F220+F221+F222+F223+F224</f>
        <v>0</v>
      </c>
      <c r="G219" s="8"/>
      <c r="H219" s="8"/>
      <c r="I219" s="8">
        <f t="shared" si="3"/>
        <v>0</v>
      </c>
      <c r="J219" s="8"/>
      <c r="K219" s="8"/>
      <c r="L219" s="8"/>
      <c r="M219" s="8"/>
      <c r="N219" s="8"/>
      <c r="O219" s="8"/>
      <c r="P219" s="8"/>
      <c r="Q219" s="8"/>
      <c r="R219" s="8"/>
    </row>
    <row r="220" spans="1:18" x14ac:dyDescent="0.25">
      <c r="A220" s="22"/>
      <c r="B220" s="11" t="s">
        <v>217</v>
      </c>
      <c r="C220" s="149">
        <v>29.315999999999999</v>
      </c>
      <c r="D220" s="8"/>
      <c r="E220" s="8"/>
      <c r="F220" s="15">
        <v>0</v>
      </c>
      <c r="G220" s="8"/>
      <c r="H220" s="8"/>
      <c r="I220" s="8">
        <f t="shared" si="3"/>
        <v>0</v>
      </c>
      <c r="J220" s="8"/>
      <c r="K220" s="8"/>
      <c r="L220" s="8"/>
      <c r="M220" s="8"/>
      <c r="N220" s="8"/>
      <c r="O220" s="8"/>
      <c r="P220" s="8"/>
      <c r="Q220" s="8"/>
      <c r="R220" s="8"/>
    </row>
    <row r="221" spans="1:18" x14ac:dyDescent="0.25">
      <c r="A221" s="22"/>
      <c r="B221" s="11" t="s">
        <v>136</v>
      </c>
      <c r="C221" s="149">
        <v>284.08100000000002</v>
      </c>
      <c r="D221" s="8"/>
      <c r="E221" s="8"/>
      <c r="F221" s="15">
        <v>0</v>
      </c>
      <c r="G221" s="8"/>
      <c r="H221" s="8"/>
      <c r="I221" s="8">
        <f t="shared" si="3"/>
        <v>0</v>
      </c>
      <c r="J221" s="8"/>
      <c r="K221" s="8"/>
      <c r="L221" s="8"/>
      <c r="M221" s="8"/>
      <c r="N221" s="8"/>
      <c r="O221" s="8"/>
      <c r="P221" s="8"/>
      <c r="Q221" s="8"/>
      <c r="R221" s="8"/>
    </row>
    <row r="222" spans="1:18" x14ac:dyDescent="0.25">
      <c r="A222" s="22"/>
      <c r="B222" s="11" t="s">
        <v>135</v>
      </c>
      <c r="C222" s="149">
        <v>96.325999999999993</v>
      </c>
      <c r="D222" s="8"/>
      <c r="E222" s="8"/>
      <c r="F222" s="15">
        <v>0</v>
      </c>
      <c r="G222" s="8"/>
      <c r="H222" s="8"/>
      <c r="I222" s="8">
        <f t="shared" si="3"/>
        <v>0</v>
      </c>
      <c r="J222" s="8"/>
      <c r="K222" s="8"/>
      <c r="L222" s="8"/>
      <c r="M222" s="8"/>
      <c r="N222" s="8"/>
      <c r="O222" s="8"/>
      <c r="P222" s="8"/>
      <c r="Q222" s="8"/>
      <c r="R222" s="8"/>
    </row>
    <row r="223" spans="1:18" x14ac:dyDescent="0.25">
      <c r="A223" s="22"/>
      <c r="B223" s="11" t="s">
        <v>235</v>
      </c>
      <c r="C223" s="149">
        <v>11.92</v>
      </c>
      <c r="D223" s="8"/>
      <c r="E223" s="8"/>
      <c r="F223" s="15">
        <v>0</v>
      </c>
      <c r="G223" s="8"/>
      <c r="H223" s="8"/>
      <c r="I223" s="8">
        <f t="shared" si="3"/>
        <v>0</v>
      </c>
      <c r="J223" s="8"/>
      <c r="K223" s="8"/>
      <c r="L223" s="8"/>
      <c r="M223" s="8"/>
      <c r="N223" s="8"/>
      <c r="O223" s="8"/>
      <c r="P223" s="8"/>
      <c r="Q223" s="8"/>
      <c r="R223" s="8"/>
    </row>
    <row r="224" spans="1:18" x14ac:dyDescent="0.25">
      <c r="A224" s="22"/>
      <c r="B224" s="11" t="s">
        <v>236</v>
      </c>
      <c r="C224" s="149">
        <v>0.44600000000000001</v>
      </c>
      <c r="D224" s="8"/>
      <c r="E224" s="8"/>
      <c r="F224" s="15">
        <v>0</v>
      </c>
      <c r="G224" s="8"/>
      <c r="H224" s="8"/>
      <c r="I224" s="8">
        <f t="shared" si="3"/>
        <v>0</v>
      </c>
      <c r="J224" s="8"/>
      <c r="K224" s="8"/>
      <c r="L224" s="8"/>
      <c r="M224" s="8"/>
      <c r="N224" s="8"/>
      <c r="O224" s="8"/>
      <c r="P224" s="8"/>
      <c r="Q224" s="8"/>
      <c r="R224" s="8"/>
    </row>
    <row r="225" spans="1:18" x14ac:dyDescent="0.25">
      <c r="A225" s="16">
        <v>32</v>
      </c>
      <c r="B225" s="27" t="s">
        <v>137</v>
      </c>
      <c r="C225" s="152">
        <f>C226</f>
        <v>227.26900000000001</v>
      </c>
      <c r="D225" s="8"/>
      <c r="E225" s="8"/>
      <c r="F225" s="43">
        <f>F226</f>
        <v>0</v>
      </c>
      <c r="G225" s="8"/>
      <c r="H225" s="8"/>
      <c r="I225" s="8">
        <f t="shared" si="3"/>
        <v>0</v>
      </c>
      <c r="J225" s="8"/>
      <c r="K225" s="8"/>
      <c r="L225" s="8"/>
      <c r="M225" s="8"/>
      <c r="N225" s="8"/>
      <c r="O225" s="8"/>
      <c r="P225" s="8"/>
      <c r="Q225" s="8"/>
      <c r="R225" s="8"/>
    </row>
    <row r="226" spans="1:18" ht="47.25" x14ac:dyDescent="0.25">
      <c r="A226" s="53"/>
      <c r="B226" s="19" t="s">
        <v>237</v>
      </c>
      <c r="C226" s="148">
        <f>C227+C228+C229</f>
        <v>227.26900000000001</v>
      </c>
      <c r="D226" s="8"/>
      <c r="E226" s="8"/>
      <c r="F226" s="35">
        <f>F227+F228+F229</f>
        <v>0</v>
      </c>
      <c r="G226" s="8"/>
      <c r="H226" s="8"/>
      <c r="I226" s="8">
        <f t="shared" si="3"/>
        <v>0</v>
      </c>
      <c r="J226" s="8"/>
      <c r="K226" s="8"/>
      <c r="L226" s="8"/>
      <c r="M226" s="8"/>
      <c r="N226" s="8"/>
      <c r="O226" s="8"/>
      <c r="P226" s="8"/>
      <c r="Q226" s="8"/>
      <c r="R226" s="8"/>
    </row>
    <row r="227" spans="1:18" x14ac:dyDescent="0.25">
      <c r="A227" s="22"/>
      <c r="B227" s="11" t="s">
        <v>140</v>
      </c>
      <c r="C227" s="149">
        <v>100.31</v>
      </c>
      <c r="D227" s="8"/>
      <c r="E227" s="8"/>
      <c r="F227" s="15">
        <v>0</v>
      </c>
      <c r="G227" s="8"/>
      <c r="H227" s="8"/>
      <c r="I227" s="8">
        <f t="shared" si="3"/>
        <v>0</v>
      </c>
      <c r="J227" s="8"/>
      <c r="K227" s="8"/>
      <c r="L227" s="8"/>
      <c r="M227" s="8"/>
      <c r="N227" s="8"/>
      <c r="O227" s="8"/>
      <c r="P227" s="8"/>
      <c r="Q227" s="8"/>
      <c r="R227" s="8"/>
    </row>
    <row r="228" spans="1:18" x14ac:dyDescent="0.25">
      <c r="A228" s="22"/>
      <c r="B228" s="11" t="s">
        <v>139</v>
      </c>
      <c r="C228" s="149">
        <v>52.792999999999999</v>
      </c>
      <c r="D228" s="8"/>
      <c r="E228" s="8"/>
      <c r="F228" s="15">
        <v>0</v>
      </c>
      <c r="G228" s="8"/>
      <c r="H228" s="8"/>
      <c r="I228" s="8">
        <f t="shared" si="3"/>
        <v>0</v>
      </c>
      <c r="J228" s="8"/>
      <c r="K228" s="8"/>
      <c r="L228" s="8"/>
      <c r="M228" s="8"/>
      <c r="N228" s="8"/>
      <c r="O228" s="8"/>
      <c r="P228" s="8"/>
      <c r="Q228" s="8"/>
      <c r="R228" s="8"/>
    </row>
    <row r="229" spans="1:18" x14ac:dyDescent="0.25">
      <c r="A229" s="22"/>
      <c r="B229" s="11" t="s">
        <v>138</v>
      </c>
      <c r="C229" s="149">
        <v>74.165999999999997</v>
      </c>
      <c r="D229" s="8"/>
      <c r="E229" s="8"/>
      <c r="F229" s="15">
        <v>0</v>
      </c>
      <c r="G229" s="8"/>
      <c r="H229" s="8"/>
      <c r="I229" s="8">
        <f t="shared" si="3"/>
        <v>0</v>
      </c>
      <c r="J229" s="8"/>
      <c r="K229" s="8"/>
      <c r="L229" s="8"/>
      <c r="M229" s="8"/>
      <c r="N229" s="8"/>
      <c r="O229" s="8"/>
      <c r="P229" s="8"/>
      <c r="Q229" s="8"/>
      <c r="R229" s="8"/>
    </row>
    <row r="230" spans="1:18" x14ac:dyDescent="0.25">
      <c r="A230" s="99"/>
      <c r="B230" s="33" t="s">
        <v>6</v>
      </c>
      <c r="C230" s="160">
        <f>C7+C11+C29+C42+C46+C52+C57+C64+C78+C83+C94+C103+C111+C107+C119+C130+C137+C143+C147+C155+C160+C165+C169+C173+C186+C190+C194+C201+C205+C213+C218+C225</f>
        <v>13828.654099999998</v>
      </c>
      <c r="D230" s="48">
        <f>D7+D11+D29+D42+D46+D52+D57+D64+D78+D83+D94+D103+D107+D111+D119+D130+D137+D143+D147+D155+D160+D165+D169+D173+D186+D190+D194+D201+D205+D213+D218+D225</f>
        <v>156</v>
      </c>
      <c r="E230" s="48">
        <f>E7+E11+E29+E42+E46+E52+E57+E64+E78+E83+E94+E103+E107+E111+E119+E130+E137+E143+E147+E155+E160+E165+E169+E173+E186+E190+E194+E201+E205+E213+E218+E225</f>
        <v>175</v>
      </c>
      <c r="F230" s="48">
        <f>F7+F11+F29+F42+F46+F52+F57+F64+F78+F83+F94+F103+F107+F111+F119+F130+F137+F143+F147+F155+F160+F165+F169+F173+F186+F190+F194+F201+F205+F213+F218+F225</f>
        <v>224</v>
      </c>
      <c r="G230" s="8"/>
      <c r="H230" s="8"/>
      <c r="I230" s="8">
        <f t="shared" si="3"/>
        <v>1.6198250269344724E-2</v>
      </c>
      <c r="J230" s="8"/>
      <c r="K230" s="8"/>
      <c r="L230" s="8"/>
      <c r="M230" s="8"/>
      <c r="N230" s="8"/>
      <c r="O230" s="8"/>
      <c r="P230" s="8"/>
      <c r="Q230" s="8"/>
      <c r="R230" s="8"/>
    </row>
  </sheetData>
  <sheetProtection password="CF88" sheet="1" objects="1" scenarios="1" selectLockedCells="1" selectUnlockedCells="1"/>
  <mergeCells count="21">
    <mergeCell ref="M4:M6"/>
    <mergeCell ref="N4:N6"/>
    <mergeCell ref="O4:R4"/>
    <mergeCell ref="O5:Q5"/>
    <mergeCell ref="R5:R6"/>
    <mergeCell ref="T3:U3"/>
    <mergeCell ref="M3:R3"/>
    <mergeCell ref="D3:F3"/>
    <mergeCell ref="G3:I3"/>
    <mergeCell ref="A3:A6"/>
    <mergeCell ref="B3:B6"/>
    <mergeCell ref="C3:C6"/>
    <mergeCell ref="J3:J6"/>
    <mergeCell ref="K3:K6"/>
    <mergeCell ref="L3:L6"/>
    <mergeCell ref="D4:D6"/>
    <mergeCell ref="E4:E6"/>
    <mergeCell ref="F4:F6"/>
    <mergeCell ref="G4:G6"/>
    <mergeCell ref="H4:H6"/>
    <mergeCell ref="I4:I6"/>
  </mergeCells>
  <phoneticPr fontId="4" type="noConversion"/>
  <pageMargins left="0.7" right="0.7" top="0.75" bottom="0.75" header="0.3" footer="0.3"/>
  <pageSetup paperSize="8" scale="64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AA230"/>
  <sheetViews>
    <sheetView zoomScale="115" zoomScaleNormal="115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1" sqref="C1"/>
    </sheetView>
  </sheetViews>
  <sheetFormatPr defaultColWidth="6.140625" defaultRowHeight="15.75" x14ac:dyDescent="0.25"/>
  <cols>
    <col min="1" max="1" width="6.140625" style="137" customWidth="1"/>
    <col min="2" max="2" width="34.5703125" style="137" customWidth="1"/>
    <col min="3" max="3" width="11.28515625" style="137" customWidth="1"/>
    <col min="4" max="4" width="8.42578125" style="59" customWidth="1"/>
    <col min="5" max="5" width="7.85546875" style="59" customWidth="1"/>
    <col min="6" max="6" width="9.140625" style="59" customWidth="1"/>
    <col min="7" max="7" width="7.42578125" style="59" customWidth="1"/>
    <col min="8" max="8" width="9" style="59" customWidth="1"/>
    <col min="9" max="9" width="7.42578125" style="59" customWidth="1"/>
    <col min="10" max="12" width="3.140625" style="59" hidden="1" customWidth="1"/>
    <col min="13" max="13" width="7.42578125" style="59" customWidth="1"/>
    <col min="14" max="14" width="5.85546875" style="59" customWidth="1"/>
    <col min="15" max="15" width="4.28515625" style="137" hidden="1" customWidth="1"/>
    <col min="16" max="16" width="9" style="137" hidden="1" customWidth="1"/>
    <col min="17" max="17" width="7.5703125" style="137" hidden="1" customWidth="1"/>
    <col min="18" max="18" width="5.28515625" style="137" hidden="1" customWidth="1"/>
    <col min="19" max="19" width="11" style="137" hidden="1" customWidth="1"/>
    <col min="20" max="20" width="13.5703125" style="137" hidden="1" customWidth="1"/>
    <col min="21" max="219" width="8.85546875" style="137" customWidth="1"/>
    <col min="220" max="220" width="4.42578125" style="137" customWidth="1"/>
    <col min="221" max="221" width="25.140625" style="137" customWidth="1"/>
    <col min="222" max="222" width="10.85546875" style="137" customWidth="1"/>
    <col min="223" max="223" width="9.140625" style="137" customWidth="1"/>
    <col min="224" max="224" width="6.140625" style="137" customWidth="1"/>
    <col min="225" max="225" width="6.85546875" style="137" customWidth="1"/>
    <col min="226" max="226" width="7.85546875" style="137" customWidth="1"/>
    <col min="227" max="228" width="6.140625" style="137" customWidth="1"/>
    <col min="229" max="229" width="7.140625" style="137" customWidth="1"/>
    <col min="230" max="230" width="6.42578125" style="137" customWidth="1"/>
    <col min="231" max="231" width="6.85546875" style="137" customWidth="1"/>
    <col min="232" max="232" width="8" style="137" customWidth="1"/>
    <col min="233" max="233" width="4.5703125" style="137" customWidth="1"/>
    <col min="234" max="16384" width="6.140625" style="137"/>
  </cols>
  <sheetData>
    <row r="1" spans="1:27" x14ac:dyDescent="0.25">
      <c r="B1" s="57" t="s">
        <v>256</v>
      </c>
      <c r="C1" s="171" t="s">
        <v>413</v>
      </c>
    </row>
    <row r="3" spans="1:27" ht="47.25" customHeight="1" x14ac:dyDescent="0.25">
      <c r="A3" s="187" t="s">
        <v>0</v>
      </c>
      <c r="B3" s="189" t="s">
        <v>263</v>
      </c>
      <c r="C3" s="190" t="s">
        <v>253</v>
      </c>
      <c r="D3" s="189" t="s">
        <v>255</v>
      </c>
      <c r="E3" s="189"/>
      <c r="F3" s="189"/>
      <c r="G3" s="189" t="s">
        <v>257</v>
      </c>
      <c r="H3" s="189"/>
      <c r="I3" s="189"/>
      <c r="J3" s="191" t="s">
        <v>7</v>
      </c>
      <c r="K3" s="191" t="s">
        <v>8</v>
      </c>
      <c r="L3" s="185" t="s">
        <v>3</v>
      </c>
      <c r="M3" s="186" t="s">
        <v>258</v>
      </c>
      <c r="N3" s="186"/>
      <c r="O3" s="56"/>
      <c r="P3" s="184"/>
      <c r="Q3" s="184"/>
      <c r="R3" s="98"/>
      <c r="S3" s="98"/>
      <c r="T3" s="56"/>
      <c r="U3" s="56"/>
      <c r="V3" s="56"/>
      <c r="W3" s="56"/>
    </row>
    <row r="4" spans="1:27" ht="6.75" hidden="1" customHeight="1" x14ac:dyDescent="0.25">
      <c r="A4" s="187"/>
      <c r="B4" s="189"/>
      <c r="C4" s="190"/>
      <c r="D4" s="192">
        <v>2018</v>
      </c>
      <c r="E4" s="192">
        <v>2019</v>
      </c>
      <c r="F4" s="192">
        <v>2020</v>
      </c>
      <c r="G4" s="192">
        <v>2018</v>
      </c>
      <c r="H4" s="192">
        <v>2019</v>
      </c>
      <c r="I4" s="192">
        <v>2020</v>
      </c>
      <c r="J4" s="191"/>
      <c r="K4" s="191"/>
      <c r="L4" s="185"/>
      <c r="M4" s="192" t="s">
        <v>238</v>
      </c>
      <c r="N4" s="192" t="s">
        <v>2</v>
      </c>
      <c r="O4" s="56"/>
      <c r="P4" s="134"/>
      <c r="Q4" s="134"/>
      <c r="R4" s="166"/>
      <c r="U4" s="136"/>
      <c r="V4" s="136"/>
      <c r="W4" s="136"/>
      <c r="X4" s="134"/>
      <c r="Y4" s="134"/>
      <c r="Z4" s="134"/>
      <c r="AA4" s="134"/>
    </row>
    <row r="5" spans="1:27" ht="7.5" hidden="1" customHeight="1" x14ac:dyDescent="0.25">
      <c r="A5" s="187"/>
      <c r="B5" s="189"/>
      <c r="C5" s="190"/>
      <c r="D5" s="193"/>
      <c r="E5" s="193"/>
      <c r="F5" s="193"/>
      <c r="G5" s="193"/>
      <c r="H5" s="193"/>
      <c r="I5" s="193"/>
      <c r="J5" s="191"/>
      <c r="K5" s="191"/>
      <c r="L5" s="185"/>
      <c r="M5" s="193"/>
      <c r="N5" s="193"/>
      <c r="O5" s="56"/>
      <c r="P5" s="134"/>
      <c r="Q5" s="134"/>
    </row>
    <row r="6" spans="1:27" s="115" customFormat="1" ht="106.5" customHeight="1" x14ac:dyDescent="0.25">
      <c r="A6" s="188"/>
      <c r="B6" s="189"/>
      <c r="C6" s="190"/>
      <c r="D6" s="194"/>
      <c r="E6" s="194"/>
      <c r="F6" s="194"/>
      <c r="G6" s="194"/>
      <c r="H6" s="194"/>
      <c r="I6" s="194"/>
      <c r="J6" s="191"/>
      <c r="K6" s="191"/>
      <c r="L6" s="185"/>
      <c r="M6" s="194"/>
      <c r="N6" s="194"/>
      <c r="O6" s="56"/>
      <c r="P6" s="136" t="s">
        <v>10</v>
      </c>
      <c r="Q6" s="136" t="s">
        <v>9</v>
      </c>
      <c r="S6" s="136" t="s">
        <v>243</v>
      </c>
      <c r="T6" s="136" t="s">
        <v>239</v>
      </c>
    </row>
    <row r="7" spans="1:27" s="119" customFormat="1" x14ac:dyDescent="0.25">
      <c r="A7" s="47">
        <v>1</v>
      </c>
      <c r="B7" s="100" t="s">
        <v>141</v>
      </c>
      <c r="C7" s="101">
        <f>C8</f>
        <v>134.774</v>
      </c>
      <c r="D7" s="47">
        <v>0</v>
      </c>
      <c r="E7" s="47">
        <v>0</v>
      </c>
      <c r="F7" s="102">
        <f>F8</f>
        <v>0</v>
      </c>
      <c r="G7" s="130">
        <f>D7/C7</f>
        <v>0</v>
      </c>
      <c r="H7" s="130">
        <f>E7/C7</f>
        <v>0</v>
      </c>
      <c r="I7" s="130">
        <f>F7/C7</f>
        <v>0</v>
      </c>
      <c r="J7" s="47"/>
      <c r="K7" s="47"/>
      <c r="L7" s="47"/>
      <c r="M7" s="130"/>
      <c r="N7" s="47"/>
      <c r="T7" s="117"/>
    </row>
    <row r="8" spans="1:27" ht="31.5" hidden="1" x14ac:dyDescent="0.25">
      <c r="A8" s="68" t="s">
        <v>11</v>
      </c>
      <c r="B8" s="19" t="s">
        <v>142</v>
      </c>
      <c r="C8" s="69">
        <f>C9+C10</f>
        <v>134.774</v>
      </c>
      <c r="D8" s="52"/>
      <c r="E8" s="52"/>
      <c r="F8" s="70">
        <f>F9+F10</f>
        <v>0</v>
      </c>
      <c r="G8" s="4">
        <f t="shared" ref="G8:G71" si="0">D8/C8</f>
        <v>0</v>
      </c>
      <c r="H8" s="4">
        <f t="shared" ref="H8:H71" si="1">E8/C8</f>
        <v>0</v>
      </c>
      <c r="I8" s="4">
        <f t="shared" ref="I8:I71" si="2">F8/C8</f>
        <v>0</v>
      </c>
      <c r="J8" s="52"/>
      <c r="K8" s="52"/>
      <c r="L8" s="52"/>
      <c r="M8" s="4"/>
      <c r="N8" s="52"/>
      <c r="Q8" s="137">
        <f>INT(F8*0.3499)</f>
        <v>0</v>
      </c>
      <c r="S8" s="137" t="e">
        <f>(Q8/F8)&lt;0.35</f>
        <v>#DIV/0!</v>
      </c>
      <c r="T8" s="56" t="b">
        <f>IF(F8&lt;E8,N8&lt;Q8,N8&lt;=Q8)</f>
        <v>1</v>
      </c>
    </row>
    <row r="9" spans="1:27" x14ac:dyDescent="0.25">
      <c r="A9" s="71"/>
      <c r="B9" s="6" t="s">
        <v>13</v>
      </c>
      <c r="C9" s="72">
        <v>91.325999999999993</v>
      </c>
      <c r="D9" s="73">
        <v>0</v>
      </c>
      <c r="E9" s="73">
        <v>0</v>
      </c>
      <c r="F9" s="73">
        <v>0</v>
      </c>
      <c r="G9" s="4">
        <f t="shared" si="0"/>
        <v>0</v>
      </c>
      <c r="H9" s="4">
        <f t="shared" si="1"/>
        <v>0</v>
      </c>
      <c r="I9" s="4">
        <f t="shared" si="2"/>
        <v>0</v>
      </c>
      <c r="J9" s="52"/>
      <c r="K9" s="52"/>
      <c r="L9" s="52"/>
      <c r="M9" s="4"/>
      <c r="N9" s="52">
        <v>0</v>
      </c>
      <c r="Q9" s="137">
        <f>INT(F9*0.3499)</f>
        <v>0</v>
      </c>
      <c r="S9" s="137" t="e">
        <f>(Q9/F9)&lt;0.35</f>
        <v>#DIV/0!</v>
      </c>
      <c r="T9" s="56" t="b">
        <f>IF(F9&lt;E9,N9&lt;Q9,N9&lt;=Q9)</f>
        <v>1</v>
      </c>
    </row>
    <row r="10" spans="1:27" x14ac:dyDescent="0.25">
      <c r="A10" s="71"/>
      <c r="B10" s="6" t="s">
        <v>12</v>
      </c>
      <c r="C10" s="72">
        <v>43.448</v>
      </c>
      <c r="D10" s="73">
        <v>0</v>
      </c>
      <c r="E10" s="73">
        <v>0</v>
      </c>
      <c r="F10" s="73">
        <v>0</v>
      </c>
      <c r="G10" s="4">
        <f t="shared" si="0"/>
        <v>0</v>
      </c>
      <c r="H10" s="4">
        <f t="shared" si="1"/>
        <v>0</v>
      </c>
      <c r="I10" s="4">
        <f t="shared" si="2"/>
        <v>0</v>
      </c>
      <c r="J10" s="52"/>
      <c r="K10" s="52"/>
      <c r="L10" s="52"/>
      <c r="M10" s="4"/>
      <c r="N10" s="52">
        <v>0</v>
      </c>
      <c r="Q10" s="137">
        <f>INT(F10*0.3499)</f>
        <v>0</v>
      </c>
      <c r="S10" s="137" t="e">
        <f>(Q10/F10)&lt;0.35</f>
        <v>#DIV/0!</v>
      </c>
      <c r="T10" s="56" t="b">
        <f>IF(F10&lt;E10,N10&lt;Q10,N10&lt;=Q10)</f>
        <v>1</v>
      </c>
    </row>
    <row r="11" spans="1:27" s="119" customFormat="1" x14ac:dyDescent="0.25">
      <c r="A11" s="47">
        <v>2</v>
      </c>
      <c r="B11" s="100" t="s">
        <v>14</v>
      </c>
      <c r="C11" s="103">
        <f>C12+C21</f>
        <v>427.78399999999999</v>
      </c>
      <c r="D11" s="47">
        <v>0</v>
      </c>
      <c r="E11" s="47">
        <v>0</v>
      </c>
      <c r="F11" s="102">
        <f>F12+F21</f>
        <v>0</v>
      </c>
      <c r="G11" s="130">
        <f t="shared" si="0"/>
        <v>0</v>
      </c>
      <c r="H11" s="130">
        <f t="shared" si="1"/>
        <v>0</v>
      </c>
      <c r="I11" s="130">
        <f t="shared" si="2"/>
        <v>0</v>
      </c>
      <c r="J11" s="47"/>
      <c r="K11" s="47"/>
      <c r="L11" s="47"/>
      <c r="M11" s="130"/>
      <c r="N11" s="47"/>
      <c r="T11" s="117"/>
    </row>
    <row r="12" spans="1:27" ht="47.25" hidden="1" x14ac:dyDescent="0.25">
      <c r="A12" s="74" t="s">
        <v>143</v>
      </c>
      <c r="B12" s="19" t="s">
        <v>144</v>
      </c>
      <c r="C12" s="69">
        <f>C13+C14+C15+C16+C17+C18+C19+C20</f>
        <v>352.67099999999999</v>
      </c>
      <c r="D12" s="52"/>
      <c r="E12" s="52"/>
      <c r="F12" s="70">
        <f>F13+F14+F15+F16+F17+F18+F19</f>
        <v>0</v>
      </c>
      <c r="G12" s="4">
        <f t="shared" si="0"/>
        <v>0</v>
      </c>
      <c r="H12" s="4">
        <f t="shared" si="1"/>
        <v>0</v>
      </c>
      <c r="I12" s="4">
        <f t="shared" si="2"/>
        <v>0</v>
      </c>
      <c r="J12" s="52"/>
      <c r="K12" s="52"/>
      <c r="L12" s="52"/>
      <c r="M12" s="4"/>
      <c r="N12" s="52"/>
      <c r="Q12" s="137">
        <f t="shared" ref="Q12:Q28" si="3">INT(F12*0.3499)</f>
        <v>0</v>
      </c>
      <c r="S12" s="137" t="e">
        <f t="shared" ref="S12:S28" si="4">(Q12/F12)&lt;0.35</f>
        <v>#DIV/0!</v>
      </c>
      <c r="T12" s="56" t="b">
        <f t="shared" ref="T12:T28" si="5">IF(F12&lt;E12,N12&lt;Q12,N12&lt;=Q12)</f>
        <v>1</v>
      </c>
    </row>
    <row r="13" spans="1:27" x14ac:dyDescent="0.25">
      <c r="A13" s="47"/>
      <c r="B13" s="6" t="s">
        <v>145</v>
      </c>
      <c r="C13" s="72">
        <v>29.343</v>
      </c>
      <c r="D13" s="75">
        <v>0</v>
      </c>
      <c r="E13" s="75">
        <v>0</v>
      </c>
      <c r="F13" s="75">
        <v>0</v>
      </c>
      <c r="G13" s="4">
        <f t="shared" si="0"/>
        <v>0</v>
      </c>
      <c r="H13" s="4">
        <f t="shared" si="1"/>
        <v>0</v>
      </c>
      <c r="I13" s="4">
        <f t="shared" si="2"/>
        <v>0</v>
      </c>
      <c r="J13" s="52"/>
      <c r="K13" s="52"/>
      <c r="L13" s="52"/>
      <c r="M13" s="4"/>
      <c r="N13" s="52">
        <v>0</v>
      </c>
      <c r="Q13" s="137">
        <f t="shared" si="3"/>
        <v>0</v>
      </c>
      <c r="S13" s="137" t="e">
        <f t="shared" si="4"/>
        <v>#DIV/0!</v>
      </c>
      <c r="T13" s="56" t="b">
        <f t="shared" si="5"/>
        <v>1</v>
      </c>
    </row>
    <row r="14" spans="1:27" x14ac:dyDescent="0.25">
      <c r="A14" s="47"/>
      <c r="B14" s="6" t="s">
        <v>17</v>
      </c>
      <c r="C14" s="72">
        <v>76.968000000000004</v>
      </c>
      <c r="D14" s="75">
        <v>0</v>
      </c>
      <c r="E14" s="75">
        <v>0</v>
      </c>
      <c r="F14" s="75">
        <v>0</v>
      </c>
      <c r="G14" s="4">
        <f t="shared" si="0"/>
        <v>0</v>
      </c>
      <c r="H14" s="4">
        <f t="shared" si="1"/>
        <v>0</v>
      </c>
      <c r="I14" s="4">
        <f t="shared" si="2"/>
        <v>0</v>
      </c>
      <c r="J14" s="52"/>
      <c r="K14" s="52"/>
      <c r="L14" s="52"/>
      <c r="M14" s="4"/>
      <c r="N14" s="52">
        <v>0</v>
      </c>
      <c r="Q14" s="137">
        <f t="shared" si="3"/>
        <v>0</v>
      </c>
      <c r="S14" s="137" t="e">
        <f t="shared" si="4"/>
        <v>#DIV/0!</v>
      </c>
      <c r="T14" s="56" t="b">
        <f t="shared" si="5"/>
        <v>1</v>
      </c>
    </row>
    <row r="15" spans="1:27" x14ac:dyDescent="0.25">
      <c r="A15" s="47"/>
      <c r="B15" s="6" t="s">
        <v>146</v>
      </c>
      <c r="C15" s="72">
        <v>152.04400000000001</v>
      </c>
      <c r="D15" s="75">
        <v>0</v>
      </c>
      <c r="E15" s="75">
        <v>0</v>
      </c>
      <c r="F15" s="75">
        <v>0</v>
      </c>
      <c r="G15" s="4">
        <f t="shared" si="0"/>
        <v>0</v>
      </c>
      <c r="H15" s="4">
        <f t="shared" si="1"/>
        <v>0</v>
      </c>
      <c r="I15" s="4">
        <f t="shared" si="2"/>
        <v>0</v>
      </c>
      <c r="J15" s="52"/>
      <c r="K15" s="52"/>
      <c r="L15" s="52"/>
      <c r="M15" s="4"/>
      <c r="N15" s="52">
        <v>0</v>
      </c>
      <c r="Q15" s="137">
        <f t="shared" si="3"/>
        <v>0</v>
      </c>
      <c r="S15" s="137" t="e">
        <f t="shared" si="4"/>
        <v>#DIV/0!</v>
      </c>
      <c r="T15" s="56" t="b">
        <f t="shared" si="5"/>
        <v>1</v>
      </c>
    </row>
    <row r="16" spans="1:27" ht="31.5" x14ac:dyDescent="0.25">
      <c r="A16" s="47"/>
      <c r="B16" s="6" t="s">
        <v>147</v>
      </c>
      <c r="C16" s="72">
        <v>12.185</v>
      </c>
      <c r="D16" s="75">
        <v>0</v>
      </c>
      <c r="E16" s="75">
        <v>0</v>
      </c>
      <c r="F16" s="75">
        <v>0</v>
      </c>
      <c r="G16" s="4">
        <f t="shared" si="0"/>
        <v>0</v>
      </c>
      <c r="H16" s="4">
        <f t="shared" si="1"/>
        <v>0</v>
      </c>
      <c r="I16" s="4">
        <f t="shared" si="2"/>
        <v>0</v>
      </c>
      <c r="J16" s="52"/>
      <c r="K16" s="52"/>
      <c r="L16" s="52"/>
      <c r="M16" s="4"/>
      <c r="N16" s="52">
        <v>0</v>
      </c>
      <c r="Q16" s="137">
        <f t="shared" si="3"/>
        <v>0</v>
      </c>
      <c r="S16" s="137" t="e">
        <f t="shared" si="4"/>
        <v>#DIV/0!</v>
      </c>
      <c r="T16" s="56" t="b">
        <f t="shared" si="5"/>
        <v>1</v>
      </c>
    </row>
    <row r="17" spans="1:20" x14ac:dyDescent="0.25">
      <c r="A17" s="47"/>
      <c r="B17" s="6" t="s">
        <v>148</v>
      </c>
      <c r="C17" s="72">
        <v>40.914000000000001</v>
      </c>
      <c r="D17" s="75">
        <v>0</v>
      </c>
      <c r="E17" s="75">
        <v>0</v>
      </c>
      <c r="F17" s="75">
        <v>0</v>
      </c>
      <c r="G17" s="4">
        <f t="shared" si="0"/>
        <v>0</v>
      </c>
      <c r="H17" s="4">
        <f t="shared" si="1"/>
        <v>0</v>
      </c>
      <c r="I17" s="4">
        <f t="shared" si="2"/>
        <v>0</v>
      </c>
      <c r="J17" s="52"/>
      <c r="K17" s="52"/>
      <c r="L17" s="52"/>
      <c r="M17" s="4"/>
      <c r="N17" s="52">
        <v>0</v>
      </c>
      <c r="Q17" s="137">
        <f t="shared" si="3"/>
        <v>0</v>
      </c>
      <c r="S17" s="137" t="e">
        <f t="shared" si="4"/>
        <v>#DIV/0!</v>
      </c>
      <c r="T17" s="56" t="b">
        <f t="shared" si="5"/>
        <v>1</v>
      </c>
    </row>
    <row r="18" spans="1:20" x14ac:dyDescent="0.25">
      <c r="A18" s="47"/>
      <c r="B18" s="6" t="s">
        <v>149</v>
      </c>
      <c r="C18" s="72">
        <v>30.907</v>
      </c>
      <c r="D18" s="75">
        <v>0</v>
      </c>
      <c r="E18" s="75">
        <v>0</v>
      </c>
      <c r="F18" s="75">
        <v>0</v>
      </c>
      <c r="G18" s="4">
        <f t="shared" si="0"/>
        <v>0</v>
      </c>
      <c r="H18" s="4">
        <f t="shared" si="1"/>
        <v>0</v>
      </c>
      <c r="I18" s="4">
        <f t="shared" si="2"/>
        <v>0</v>
      </c>
      <c r="J18" s="52"/>
      <c r="K18" s="52"/>
      <c r="L18" s="52"/>
      <c r="M18" s="4"/>
      <c r="N18" s="52">
        <v>0</v>
      </c>
      <c r="Q18" s="137">
        <f t="shared" si="3"/>
        <v>0</v>
      </c>
      <c r="S18" s="137" t="e">
        <f t="shared" si="4"/>
        <v>#DIV/0!</v>
      </c>
      <c r="T18" s="56" t="b">
        <f t="shared" si="5"/>
        <v>1</v>
      </c>
    </row>
    <row r="19" spans="1:20" x14ac:dyDescent="0.25">
      <c r="A19" s="47"/>
      <c r="B19" s="6" t="s">
        <v>15</v>
      </c>
      <c r="C19" s="72">
        <v>8.3089999999999993</v>
      </c>
      <c r="D19" s="75">
        <v>0</v>
      </c>
      <c r="E19" s="75">
        <v>0</v>
      </c>
      <c r="F19" s="75">
        <v>0</v>
      </c>
      <c r="G19" s="4">
        <f t="shared" si="0"/>
        <v>0</v>
      </c>
      <c r="H19" s="4">
        <f t="shared" si="1"/>
        <v>0</v>
      </c>
      <c r="I19" s="4">
        <f t="shared" si="2"/>
        <v>0</v>
      </c>
      <c r="J19" s="52"/>
      <c r="K19" s="52"/>
      <c r="L19" s="52"/>
      <c r="M19" s="4"/>
      <c r="N19" s="52">
        <v>0</v>
      </c>
      <c r="Q19" s="137">
        <f t="shared" si="3"/>
        <v>0</v>
      </c>
      <c r="S19" s="137" t="e">
        <f t="shared" si="4"/>
        <v>#DIV/0!</v>
      </c>
      <c r="T19" s="56" t="b">
        <f t="shared" si="5"/>
        <v>1</v>
      </c>
    </row>
    <row r="20" spans="1:20" ht="31.5" x14ac:dyDescent="0.25">
      <c r="A20" s="47"/>
      <c r="B20" s="6" t="s">
        <v>177</v>
      </c>
      <c r="C20" s="72">
        <v>2.0009999999999999</v>
      </c>
      <c r="D20" s="75">
        <v>0</v>
      </c>
      <c r="E20" s="75">
        <v>0</v>
      </c>
      <c r="F20" s="75">
        <v>0</v>
      </c>
      <c r="G20" s="4">
        <f t="shared" si="0"/>
        <v>0</v>
      </c>
      <c r="H20" s="4">
        <f t="shared" si="1"/>
        <v>0</v>
      </c>
      <c r="I20" s="4">
        <f t="shared" si="2"/>
        <v>0</v>
      </c>
      <c r="J20" s="52"/>
      <c r="K20" s="52"/>
      <c r="L20" s="52"/>
      <c r="M20" s="4"/>
      <c r="N20" s="52">
        <v>0</v>
      </c>
      <c r="Q20" s="137">
        <f t="shared" si="3"/>
        <v>0</v>
      </c>
      <c r="S20" s="137" t="e">
        <f t="shared" si="4"/>
        <v>#DIV/0!</v>
      </c>
      <c r="T20" s="56" t="b">
        <f t="shared" si="5"/>
        <v>1</v>
      </c>
    </row>
    <row r="21" spans="1:20" ht="47.25" hidden="1" x14ac:dyDescent="0.25">
      <c r="A21" s="47" t="s">
        <v>151</v>
      </c>
      <c r="B21" s="19" t="s">
        <v>152</v>
      </c>
      <c r="C21" s="69">
        <f>C25+C26</f>
        <v>75.113</v>
      </c>
      <c r="D21" s="70">
        <f>D25+D26</f>
        <v>0</v>
      </c>
      <c r="E21" s="70">
        <f>E25+E26</f>
        <v>0</v>
      </c>
      <c r="F21" s="70">
        <f>F25+F26</f>
        <v>0</v>
      </c>
      <c r="G21" s="4">
        <f t="shared" si="0"/>
        <v>0</v>
      </c>
      <c r="H21" s="4">
        <f t="shared" si="1"/>
        <v>0</v>
      </c>
      <c r="I21" s="4">
        <f t="shared" si="2"/>
        <v>0</v>
      </c>
      <c r="J21" s="52"/>
      <c r="K21" s="52"/>
      <c r="L21" s="52"/>
      <c r="M21" s="4"/>
      <c r="N21" s="52"/>
      <c r="Q21" s="137">
        <f t="shared" si="3"/>
        <v>0</v>
      </c>
      <c r="S21" s="137" t="e">
        <f t="shared" si="4"/>
        <v>#DIV/0!</v>
      </c>
      <c r="T21" s="56" t="b">
        <f t="shared" si="5"/>
        <v>1</v>
      </c>
    </row>
    <row r="22" spans="1:20" hidden="1" x14ac:dyDescent="0.25">
      <c r="A22" s="47"/>
      <c r="B22" s="79" t="s">
        <v>153</v>
      </c>
      <c r="C22" s="80">
        <v>24.088999999999999</v>
      </c>
      <c r="D22" s="81"/>
      <c r="E22" s="81"/>
      <c r="F22" s="81"/>
      <c r="G22" s="4">
        <f t="shared" si="0"/>
        <v>0</v>
      </c>
      <c r="H22" s="4">
        <f t="shared" si="1"/>
        <v>0</v>
      </c>
      <c r="I22" s="4">
        <f t="shared" si="2"/>
        <v>0</v>
      </c>
      <c r="J22" s="52"/>
      <c r="K22" s="52"/>
      <c r="L22" s="52"/>
      <c r="M22" s="4"/>
      <c r="N22" s="52"/>
      <c r="Q22" s="137">
        <f t="shared" si="3"/>
        <v>0</v>
      </c>
      <c r="S22" s="137" t="e">
        <f t="shared" si="4"/>
        <v>#DIV/0!</v>
      </c>
      <c r="T22" s="56" t="b">
        <f t="shared" si="5"/>
        <v>1</v>
      </c>
    </row>
    <row r="23" spans="1:20" hidden="1" x14ac:dyDescent="0.25">
      <c r="A23" s="47"/>
      <c r="B23" s="6"/>
      <c r="C23" s="80">
        <v>18.66</v>
      </c>
      <c r="D23" s="81"/>
      <c r="E23" s="81"/>
      <c r="F23" s="81"/>
      <c r="G23" s="4">
        <f t="shared" si="0"/>
        <v>0</v>
      </c>
      <c r="H23" s="4">
        <f t="shared" si="1"/>
        <v>0</v>
      </c>
      <c r="I23" s="4">
        <f t="shared" si="2"/>
        <v>0</v>
      </c>
      <c r="J23" s="52"/>
      <c r="K23" s="52"/>
      <c r="L23" s="52"/>
      <c r="M23" s="4"/>
      <c r="N23" s="52"/>
      <c r="Q23" s="137">
        <f t="shared" si="3"/>
        <v>0</v>
      </c>
      <c r="S23" s="137" t="e">
        <f t="shared" si="4"/>
        <v>#DIV/0!</v>
      </c>
      <c r="T23" s="56" t="b">
        <f t="shared" si="5"/>
        <v>1</v>
      </c>
    </row>
    <row r="24" spans="1:20" hidden="1" x14ac:dyDescent="0.25">
      <c r="A24" s="47"/>
      <c r="B24" s="6"/>
      <c r="C24" s="80" t="e">
        <f>#REF!+C22+C23</f>
        <v>#REF!</v>
      </c>
      <c r="D24" s="81"/>
      <c r="E24" s="81"/>
      <c r="F24" s="81"/>
      <c r="G24" s="4" t="e">
        <f t="shared" si="0"/>
        <v>#REF!</v>
      </c>
      <c r="H24" s="4" t="e">
        <f t="shared" si="1"/>
        <v>#REF!</v>
      </c>
      <c r="I24" s="4" t="e">
        <f t="shared" si="2"/>
        <v>#REF!</v>
      </c>
      <c r="J24" s="52"/>
      <c r="K24" s="52"/>
      <c r="L24" s="52"/>
      <c r="M24" s="4"/>
      <c r="N24" s="52"/>
      <c r="Q24" s="137">
        <f t="shared" si="3"/>
        <v>0</v>
      </c>
      <c r="S24" s="137" t="e">
        <f t="shared" si="4"/>
        <v>#DIV/0!</v>
      </c>
      <c r="T24" s="56" t="b">
        <f t="shared" si="5"/>
        <v>1</v>
      </c>
    </row>
    <row r="25" spans="1:20" x14ac:dyDescent="0.25">
      <c r="A25" s="47"/>
      <c r="B25" s="6" t="s">
        <v>16</v>
      </c>
      <c r="C25" s="72">
        <v>44.792000000000002</v>
      </c>
      <c r="D25" s="81">
        <v>0</v>
      </c>
      <c r="E25" s="81">
        <v>0</v>
      </c>
      <c r="F25" s="81">
        <v>0</v>
      </c>
      <c r="G25" s="4">
        <f t="shared" si="0"/>
        <v>0</v>
      </c>
      <c r="H25" s="4">
        <f t="shared" si="1"/>
        <v>0</v>
      </c>
      <c r="I25" s="4">
        <f t="shared" si="2"/>
        <v>0</v>
      </c>
      <c r="J25" s="52"/>
      <c r="K25" s="52"/>
      <c r="L25" s="52"/>
      <c r="M25" s="4"/>
      <c r="N25" s="52">
        <v>0</v>
      </c>
      <c r="Q25" s="137">
        <f t="shared" si="3"/>
        <v>0</v>
      </c>
      <c r="S25" s="137" t="e">
        <f t="shared" si="4"/>
        <v>#DIV/0!</v>
      </c>
      <c r="T25" s="56" t="b">
        <f t="shared" si="5"/>
        <v>1</v>
      </c>
    </row>
    <row r="26" spans="1:20" x14ac:dyDescent="0.25">
      <c r="A26" s="47"/>
      <c r="B26" s="6" t="s">
        <v>154</v>
      </c>
      <c r="C26" s="72">
        <v>30.321000000000002</v>
      </c>
      <c r="D26" s="81">
        <v>0</v>
      </c>
      <c r="E26" s="81">
        <v>0</v>
      </c>
      <c r="F26" s="81">
        <v>0</v>
      </c>
      <c r="G26" s="4">
        <f t="shared" si="0"/>
        <v>0</v>
      </c>
      <c r="H26" s="4">
        <f t="shared" si="1"/>
        <v>0</v>
      </c>
      <c r="I26" s="4">
        <f t="shared" si="2"/>
        <v>0</v>
      </c>
      <c r="J26" s="52"/>
      <c r="K26" s="52"/>
      <c r="L26" s="52"/>
      <c r="M26" s="4"/>
      <c r="N26" s="52">
        <v>0</v>
      </c>
      <c r="Q26" s="137">
        <f t="shared" si="3"/>
        <v>0</v>
      </c>
      <c r="S26" s="137" t="e">
        <f t="shared" si="4"/>
        <v>#DIV/0!</v>
      </c>
      <c r="T26" s="56" t="b">
        <f t="shared" si="5"/>
        <v>1</v>
      </c>
    </row>
    <row r="27" spans="1:20" hidden="1" x14ac:dyDescent="0.25">
      <c r="A27" s="47"/>
      <c r="B27" s="79" t="s">
        <v>153</v>
      </c>
      <c r="C27" s="80">
        <v>8.4589999999999996</v>
      </c>
      <c r="D27" s="52"/>
      <c r="E27" s="52"/>
      <c r="F27" s="81"/>
      <c r="G27" s="4">
        <f t="shared" si="0"/>
        <v>0</v>
      </c>
      <c r="H27" s="4">
        <f t="shared" si="1"/>
        <v>0</v>
      </c>
      <c r="I27" s="4">
        <f t="shared" si="2"/>
        <v>0</v>
      </c>
      <c r="J27" s="52"/>
      <c r="K27" s="52"/>
      <c r="L27" s="52"/>
      <c r="M27" s="4"/>
      <c r="N27" s="52"/>
      <c r="Q27" s="137">
        <f t="shared" si="3"/>
        <v>0</v>
      </c>
      <c r="S27" s="137" t="e">
        <f t="shared" si="4"/>
        <v>#DIV/0!</v>
      </c>
      <c r="T27" s="56" t="b">
        <f t="shared" si="5"/>
        <v>1</v>
      </c>
    </row>
    <row r="28" spans="1:20" hidden="1" x14ac:dyDescent="0.25">
      <c r="A28" s="47"/>
      <c r="B28" s="6"/>
      <c r="C28" s="80">
        <f>C26+C27</f>
        <v>38.78</v>
      </c>
      <c r="D28" s="52"/>
      <c r="E28" s="52"/>
      <c r="F28" s="81"/>
      <c r="G28" s="4">
        <f t="shared" si="0"/>
        <v>0</v>
      </c>
      <c r="H28" s="4">
        <f t="shared" si="1"/>
        <v>0</v>
      </c>
      <c r="I28" s="4">
        <f t="shared" si="2"/>
        <v>0</v>
      </c>
      <c r="J28" s="52"/>
      <c r="K28" s="52"/>
      <c r="L28" s="52"/>
      <c r="M28" s="4"/>
      <c r="N28" s="52"/>
      <c r="Q28" s="137">
        <f t="shared" si="3"/>
        <v>0</v>
      </c>
      <c r="S28" s="137" t="e">
        <f t="shared" si="4"/>
        <v>#DIV/0!</v>
      </c>
      <c r="T28" s="56" t="b">
        <f t="shared" si="5"/>
        <v>1</v>
      </c>
    </row>
    <row r="29" spans="1:20" s="119" customFormat="1" x14ac:dyDescent="0.25">
      <c r="A29" s="47">
        <v>3</v>
      </c>
      <c r="B29" s="96" t="s">
        <v>18</v>
      </c>
      <c r="C29" s="97">
        <f>C30</f>
        <v>947.95</v>
      </c>
      <c r="D29" s="47">
        <v>31</v>
      </c>
      <c r="E29" s="47">
        <v>0</v>
      </c>
      <c r="F29" s="113">
        <f>F30</f>
        <v>10</v>
      </c>
      <c r="G29" s="130">
        <f t="shared" si="0"/>
        <v>3.2702146737697134E-2</v>
      </c>
      <c r="H29" s="130">
        <f t="shared" si="1"/>
        <v>0</v>
      </c>
      <c r="I29" s="130">
        <f t="shared" si="2"/>
        <v>1.0549079592805528E-2</v>
      </c>
      <c r="J29" s="47"/>
      <c r="K29" s="47"/>
      <c r="L29" s="47"/>
      <c r="M29" s="130"/>
      <c r="N29" s="47"/>
      <c r="T29" s="117"/>
    </row>
    <row r="30" spans="1:20" ht="47.25" hidden="1" x14ac:dyDescent="0.25">
      <c r="A30" s="74" t="s">
        <v>155</v>
      </c>
      <c r="B30" s="19" t="s">
        <v>156</v>
      </c>
      <c r="C30" s="69">
        <f>C31+C33+C34+C35+C36+C37+C41</f>
        <v>947.95</v>
      </c>
      <c r="D30" s="52"/>
      <c r="E30" s="52"/>
      <c r="F30" s="83">
        <f>F31+F33+F34+F35</f>
        <v>10</v>
      </c>
      <c r="G30" s="4">
        <f t="shared" si="0"/>
        <v>0</v>
      </c>
      <c r="H30" s="4">
        <f t="shared" si="1"/>
        <v>0</v>
      </c>
      <c r="I30" s="4">
        <f t="shared" si="2"/>
        <v>1.0549079592805528E-2</v>
      </c>
      <c r="J30" s="52"/>
      <c r="K30" s="52"/>
      <c r="L30" s="52"/>
      <c r="M30" s="4"/>
      <c r="N30" s="52"/>
      <c r="Q30" s="137">
        <f t="shared" ref="Q30:Q41" si="6">INT(F30*0.3499)</f>
        <v>3</v>
      </c>
      <c r="S30" s="137" t="b">
        <f t="shared" ref="S30:S41" si="7">(Q30/F30)&lt;0.35</f>
        <v>1</v>
      </c>
      <c r="T30" s="56" t="b">
        <f t="shared" ref="T30:T41" si="8">IF(F30&lt;E30,N30&lt;Q30,N30&lt;=Q30)</f>
        <v>1</v>
      </c>
    </row>
    <row r="31" spans="1:20" x14ac:dyDescent="0.25">
      <c r="A31" s="47"/>
      <c r="B31" s="6" t="s">
        <v>157</v>
      </c>
      <c r="C31" s="72">
        <v>54.260999999999996</v>
      </c>
      <c r="D31" s="52">
        <v>0</v>
      </c>
      <c r="E31" s="52">
        <v>0</v>
      </c>
      <c r="F31" s="84">
        <v>0</v>
      </c>
      <c r="G31" s="4">
        <f t="shared" si="0"/>
        <v>0</v>
      </c>
      <c r="H31" s="4">
        <f t="shared" si="1"/>
        <v>0</v>
      </c>
      <c r="I31" s="4">
        <f t="shared" si="2"/>
        <v>0</v>
      </c>
      <c r="J31" s="52"/>
      <c r="K31" s="52"/>
      <c r="L31" s="52"/>
      <c r="M31" s="4"/>
      <c r="N31" s="52">
        <v>0</v>
      </c>
      <c r="Q31" s="137">
        <f t="shared" si="6"/>
        <v>0</v>
      </c>
      <c r="S31" s="137" t="e">
        <f t="shared" si="7"/>
        <v>#DIV/0!</v>
      </c>
      <c r="T31" s="56" t="b">
        <f t="shared" si="8"/>
        <v>1</v>
      </c>
    </row>
    <row r="32" spans="1:20" hidden="1" x14ac:dyDescent="0.25">
      <c r="A32" s="85"/>
      <c r="B32" s="86" t="s">
        <v>157</v>
      </c>
      <c r="C32" s="87">
        <v>176.29599999999999</v>
      </c>
      <c r="D32" s="52"/>
      <c r="E32" s="52"/>
      <c r="F32" s="88"/>
      <c r="G32" s="4">
        <f t="shared" si="0"/>
        <v>0</v>
      </c>
      <c r="H32" s="4">
        <f t="shared" si="1"/>
        <v>0</v>
      </c>
      <c r="I32" s="4">
        <f t="shared" si="2"/>
        <v>0</v>
      </c>
      <c r="J32" s="52"/>
      <c r="K32" s="52"/>
      <c r="L32" s="52"/>
      <c r="M32" s="4"/>
      <c r="N32" s="52"/>
      <c r="Q32" s="137">
        <f t="shared" si="6"/>
        <v>0</v>
      </c>
      <c r="S32" s="137" t="e">
        <f t="shared" si="7"/>
        <v>#DIV/0!</v>
      </c>
      <c r="T32" s="56" t="b">
        <f t="shared" si="8"/>
        <v>1</v>
      </c>
    </row>
    <row r="33" spans="1:23" x14ac:dyDescent="0.25">
      <c r="A33" s="47"/>
      <c r="B33" s="6" t="s">
        <v>158</v>
      </c>
      <c r="C33" s="72">
        <v>129.465</v>
      </c>
      <c r="D33" s="52">
        <v>0</v>
      </c>
      <c r="E33" s="52">
        <v>0</v>
      </c>
      <c r="F33" s="84">
        <v>0</v>
      </c>
      <c r="G33" s="4">
        <f t="shared" si="0"/>
        <v>0</v>
      </c>
      <c r="H33" s="4">
        <f t="shared" si="1"/>
        <v>0</v>
      </c>
      <c r="I33" s="4">
        <f t="shared" si="2"/>
        <v>0</v>
      </c>
      <c r="J33" s="52"/>
      <c r="K33" s="52"/>
      <c r="L33" s="52"/>
      <c r="M33" s="4"/>
      <c r="N33" s="52">
        <v>0</v>
      </c>
      <c r="Q33" s="137">
        <f t="shared" si="6"/>
        <v>0</v>
      </c>
      <c r="S33" s="137" t="e">
        <f t="shared" si="7"/>
        <v>#DIV/0!</v>
      </c>
      <c r="T33" s="56" t="b">
        <f t="shared" si="8"/>
        <v>1</v>
      </c>
    </row>
    <row r="34" spans="1:23" x14ac:dyDescent="0.25">
      <c r="A34" s="47"/>
      <c r="B34" s="6" t="s">
        <v>21</v>
      </c>
      <c r="C34" s="72">
        <v>595.91700000000003</v>
      </c>
      <c r="D34" s="52">
        <v>0</v>
      </c>
      <c r="E34" s="52">
        <v>0</v>
      </c>
      <c r="F34" s="84">
        <v>0</v>
      </c>
      <c r="G34" s="4">
        <f t="shared" si="0"/>
        <v>0</v>
      </c>
      <c r="H34" s="4">
        <f t="shared" si="1"/>
        <v>0</v>
      </c>
      <c r="I34" s="4">
        <f t="shared" si="2"/>
        <v>0</v>
      </c>
      <c r="J34" s="52"/>
      <c r="K34" s="52"/>
      <c r="L34" s="52"/>
      <c r="M34" s="4"/>
      <c r="N34" s="52">
        <v>0</v>
      </c>
      <c r="Q34" s="137">
        <f t="shared" si="6"/>
        <v>0</v>
      </c>
      <c r="S34" s="137" t="e">
        <f t="shared" si="7"/>
        <v>#DIV/0!</v>
      </c>
      <c r="T34" s="56" t="b">
        <f t="shared" si="8"/>
        <v>1</v>
      </c>
    </row>
    <row r="35" spans="1:23" x14ac:dyDescent="0.25">
      <c r="A35" s="47"/>
      <c r="B35" s="6" t="s">
        <v>159</v>
      </c>
      <c r="C35" s="72">
        <v>68.77</v>
      </c>
      <c r="D35" s="52">
        <v>31</v>
      </c>
      <c r="E35" s="52">
        <v>0</v>
      </c>
      <c r="F35" s="89">
        <v>10</v>
      </c>
      <c r="G35" s="4">
        <f t="shared" si="0"/>
        <v>0.45077795550385347</v>
      </c>
      <c r="H35" s="4">
        <f t="shared" si="1"/>
        <v>0</v>
      </c>
      <c r="I35" s="4">
        <f t="shared" si="2"/>
        <v>0.14541224371092046</v>
      </c>
      <c r="J35" s="52"/>
      <c r="K35" s="52"/>
      <c r="L35" s="52"/>
      <c r="M35" s="4"/>
      <c r="N35" s="52">
        <v>0</v>
      </c>
      <c r="Q35" s="137">
        <f t="shared" si="6"/>
        <v>3</v>
      </c>
      <c r="S35" s="137" t="b">
        <f t="shared" si="7"/>
        <v>1</v>
      </c>
      <c r="T35" s="56" t="b">
        <f t="shared" si="8"/>
        <v>1</v>
      </c>
    </row>
    <row r="36" spans="1:23" x14ac:dyDescent="0.25">
      <c r="A36" s="47"/>
      <c r="B36" s="6" t="s">
        <v>20</v>
      </c>
      <c r="C36" s="72">
        <v>17.311</v>
      </c>
      <c r="D36" s="52">
        <v>0</v>
      </c>
      <c r="E36" s="52">
        <v>0</v>
      </c>
      <c r="F36" s="84">
        <v>0</v>
      </c>
      <c r="G36" s="4">
        <f t="shared" si="0"/>
        <v>0</v>
      </c>
      <c r="H36" s="4">
        <f t="shared" si="1"/>
        <v>0</v>
      </c>
      <c r="I36" s="4">
        <f t="shared" si="2"/>
        <v>0</v>
      </c>
      <c r="J36" s="52"/>
      <c r="K36" s="52"/>
      <c r="L36" s="52"/>
      <c r="M36" s="4"/>
      <c r="N36" s="52">
        <v>0</v>
      </c>
      <c r="Q36" s="137">
        <f t="shared" si="6"/>
        <v>0</v>
      </c>
      <c r="S36" s="137" t="e">
        <f t="shared" si="7"/>
        <v>#DIV/0!</v>
      </c>
      <c r="T36" s="56" t="b">
        <f t="shared" si="8"/>
        <v>1</v>
      </c>
    </row>
    <row r="37" spans="1:23" x14ac:dyDescent="0.25">
      <c r="A37" s="47"/>
      <c r="B37" s="6" t="s">
        <v>160</v>
      </c>
      <c r="C37" s="72">
        <v>13.850000000000001</v>
      </c>
      <c r="D37" s="52">
        <v>0</v>
      </c>
      <c r="E37" s="52">
        <v>0</v>
      </c>
      <c r="F37" s="84">
        <v>0</v>
      </c>
      <c r="G37" s="4">
        <f t="shared" si="0"/>
        <v>0</v>
      </c>
      <c r="H37" s="4">
        <f t="shared" si="1"/>
        <v>0</v>
      </c>
      <c r="I37" s="4">
        <f t="shared" si="2"/>
        <v>0</v>
      </c>
      <c r="J37" s="52"/>
      <c r="K37" s="52"/>
      <c r="L37" s="52"/>
      <c r="M37" s="4"/>
      <c r="N37" s="52">
        <v>0</v>
      </c>
      <c r="Q37" s="137">
        <f t="shared" si="6"/>
        <v>0</v>
      </c>
      <c r="S37" s="137" t="e">
        <f t="shared" si="7"/>
        <v>#DIV/0!</v>
      </c>
      <c r="T37" s="56" t="b">
        <f t="shared" si="8"/>
        <v>1</v>
      </c>
    </row>
    <row r="38" spans="1:23" hidden="1" x14ac:dyDescent="0.25">
      <c r="A38" s="85"/>
      <c r="B38" s="86" t="s">
        <v>160</v>
      </c>
      <c r="C38" s="87">
        <v>21.080000000000002</v>
      </c>
      <c r="D38" s="52"/>
      <c r="E38" s="52"/>
      <c r="F38" s="84"/>
      <c r="G38" s="4">
        <f t="shared" si="0"/>
        <v>0</v>
      </c>
      <c r="H38" s="4">
        <f t="shared" si="1"/>
        <v>0</v>
      </c>
      <c r="I38" s="4">
        <f t="shared" si="2"/>
        <v>0</v>
      </c>
      <c r="J38" s="52"/>
      <c r="K38" s="52"/>
      <c r="L38" s="52"/>
      <c r="M38" s="4"/>
      <c r="N38" s="52"/>
      <c r="Q38" s="137">
        <f t="shared" si="6"/>
        <v>0</v>
      </c>
      <c r="S38" s="137" t="e">
        <f t="shared" si="7"/>
        <v>#DIV/0!</v>
      </c>
      <c r="T38" s="56" t="b">
        <f t="shared" si="8"/>
        <v>1</v>
      </c>
    </row>
    <row r="39" spans="1:23" hidden="1" x14ac:dyDescent="0.25">
      <c r="A39" s="85"/>
      <c r="B39" s="86" t="s">
        <v>160</v>
      </c>
      <c r="C39" s="87">
        <v>39.839999999999996</v>
      </c>
      <c r="D39" s="52"/>
      <c r="E39" s="52"/>
      <c r="F39" s="84"/>
      <c r="G39" s="4">
        <f t="shared" si="0"/>
        <v>0</v>
      </c>
      <c r="H39" s="4">
        <f t="shared" si="1"/>
        <v>0</v>
      </c>
      <c r="I39" s="4">
        <f t="shared" si="2"/>
        <v>0</v>
      </c>
      <c r="J39" s="52"/>
      <c r="K39" s="52"/>
      <c r="L39" s="52"/>
      <c r="M39" s="4"/>
      <c r="N39" s="52"/>
      <c r="Q39" s="137">
        <f t="shared" si="6"/>
        <v>0</v>
      </c>
      <c r="S39" s="137" t="e">
        <f t="shared" si="7"/>
        <v>#DIV/0!</v>
      </c>
      <c r="T39" s="56" t="b">
        <f t="shared" si="8"/>
        <v>1</v>
      </c>
    </row>
    <row r="40" spans="1:23" hidden="1" x14ac:dyDescent="0.25">
      <c r="A40" s="85"/>
      <c r="B40" s="172" t="s">
        <v>161</v>
      </c>
      <c r="C40" s="87">
        <f>SUM(C37:C39)</f>
        <v>74.77000000000001</v>
      </c>
      <c r="D40" s="52"/>
      <c r="E40" s="52"/>
      <c r="F40" s="84"/>
      <c r="G40" s="4">
        <f t="shared" si="0"/>
        <v>0</v>
      </c>
      <c r="H40" s="4">
        <f t="shared" si="1"/>
        <v>0</v>
      </c>
      <c r="I40" s="4">
        <f t="shared" si="2"/>
        <v>0</v>
      </c>
      <c r="J40" s="52"/>
      <c r="K40" s="52"/>
      <c r="L40" s="52"/>
      <c r="M40" s="4"/>
      <c r="N40" s="52"/>
      <c r="Q40" s="137">
        <f t="shared" si="6"/>
        <v>0</v>
      </c>
      <c r="S40" s="137" t="e">
        <f t="shared" si="7"/>
        <v>#DIV/0!</v>
      </c>
      <c r="T40" s="56" t="b">
        <f t="shared" si="8"/>
        <v>1</v>
      </c>
    </row>
    <row r="41" spans="1:23" x14ac:dyDescent="0.25">
      <c r="A41" s="85"/>
      <c r="B41" s="6" t="s">
        <v>19</v>
      </c>
      <c r="C41" s="72">
        <v>68.376000000000005</v>
      </c>
      <c r="D41" s="52">
        <v>0</v>
      </c>
      <c r="E41" s="52">
        <v>0</v>
      </c>
      <c r="F41" s="84">
        <v>0</v>
      </c>
      <c r="G41" s="4">
        <f t="shared" si="0"/>
        <v>0</v>
      </c>
      <c r="H41" s="4">
        <f t="shared" si="1"/>
        <v>0</v>
      </c>
      <c r="I41" s="4">
        <f t="shared" si="2"/>
        <v>0</v>
      </c>
      <c r="J41" s="52"/>
      <c r="K41" s="52"/>
      <c r="L41" s="52"/>
      <c r="M41" s="4"/>
      <c r="N41" s="52">
        <v>0</v>
      </c>
      <c r="Q41" s="137">
        <f t="shared" si="6"/>
        <v>0</v>
      </c>
      <c r="S41" s="137" t="e">
        <f t="shared" si="7"/>
        <v>#DIV/0!</v>
      </c>
      <c r="T41" s="56" t="b">
        <f t="shared" si="8"/>
        <v>1</v>
      </c>
    </row>
    <row r="42" spans="1:23" s="119" customFormat="1" x14ac:dyDescent="0.25">
      <c r="A42" s="47">
        <v>4</v>
      </c>
      <c r="B42" s="33" t="s">
        <v>22</v>
      </c>
      <c r="C42" s="103">
        <f>C43</f>
        <v>291.91999999999996</v>
      </c>
      <c r="D42" s="47">
        <v>0</v>
      </c>
      <c r="E42" s="47">
        <v>0</v>
      </c>
      <c r="F42" s="102">
        <f>F43</f>
        <v>0</v>
      </c>
      <c r="G42" s="130">
        <f t="shared" si="0"/>
        <v>0</v>
      </c>
      <c r="H42" s="130">
        <f t="shared" si="1"/>
        <v>0</v>
      </c>
      <c r="I42" s="130">
        <f t="shared" si="2"/>
        <v>0</v>
      </c>
      <c r="J42" s="47"/>
      <c r="K42" s="47"/>
      <c r="L42" s="47"/>
      <c r="M42" s="130"/>
      <c r="N42" s="47"/>
      <c r="T42" s="117"/>
    </row>
    <row r="43" spans="1:23" ht="47.25" hidden="1" x14ac:dyDescent="0.25">
      <c r="A43" s="90"/>
      <c r="B43" s="19" t="s">
        <v>162</v>
      </c>
      <c r="C43" s="69">
        <f>C44+C45</f>
        <v>291.91999999999996</v>
      </c>
      <c r="D43" s="52"/>
      <c r="E43" s="52"/>
      <c r="F43" s="70">
        <f>F44+F45</f>
        <v>0</v>
      </c>
      <c r="G43" s="4">
        <f t="shared" si="0"/>
        <v>0</v>
      </c>
      <c r="H43" s="4">
        <f t="shared" si="1"/>
        <v>0</v>
      </c>
      <c r="I43" s="4">
        <f t="shared" si="2"/>
        <v>0</v>
      </c>
      <c r="J43" s="52"/>
      <c r="K43" s="52"/>
      <c r="L43" s="52"/>
      <c r="M43" s="4"/>
      <c r="N43" s="52"/>
      <c r="Q43" s="137">
        <f>INT(F43*0.3499)</f>
        <v>0</v>
      </c>
      <c r="S43" s="137" t="e">
        <f>(Q43/F43)&lt;0.35</f>
        <v>#DIV/0!</v>
      </c>
      <c r="T43" s="56" t="b">
        <f>IF(F43&lt;E43,N43&lt;Q43,N43&lt;=Q43)</f>
        <v>1</v>
      </c>
    </row>
    <row r="44" spans="1:23" x14ac:dyDescent="0.25">
      <c r="A44" s="47"/>
      <c r="B44" s="6" t="s">
        <v>24</v>
      </c>
      <c r="C44" s="72">
        <v>261.77999999999997</v>
      </c>
      <c r="D44" s="52"/>
      <c r="E44" s="52">
        <v>0</v>
      </c>
      <c r="F44" s="84">
        <v>0</v>
      </c>
      <c r="G44" s="4">
        <f t="shared" si="0"/>
        <v>0</v>
      </c>
      <c r="H44" s="4">
        <f t="shared" si="1"/>
        <v>0</v>
      </c>
      <c r="I44" s="4">
        <f t="shared" si="2"/>
        <v>0</v>
      </c>
      <c r="J44" s="52"/>
      <c r="K44" s="52"/>
      <c r="L44" s="52"/>
      <c r="M44" s="4"/>
      <c r="N44" s="52">
        <v>0</v>
      </c>
      <c r="Q44" s="137">
        <f>INT(F44*0.3499)</f>
        <v>0</v>
      </c>
      <c r="S44" s="137" t="e">
        <f>(Q44/F44)&lt;0.35</f>
        <v>#DIV/0!</v>
      </c>
      <c r="T44" s="56" t="b">
        <f>IF(F44&lt;E44,N44&lt;Q44,N44&lt;=Q44)</f>
        <v>1</v>
      </c>
    </row>
    <row r="45" spans="1:23" x14ac:dyDescent="0.25">
      <c r="A45" s="47"/>
      <c r="B45" s="6" t="s">
        <v>23</v>
      </c>
      <c r="C45" s="72">
        <v>30.14</v>
      </c>
      <c r="D45" s="52"/>
      <c r="E45" s="52">
        <v>0</v>
      </c>
      <c r="F45" s="84">
        <v>0</v>
      </c>
      <c r="G45" s="4">
        <f t="shared" si="0"/>
        <v>0</v>
      </c>
      <c r="H45" s="4">
        <f t="shared" si="1"/>
        <v>0</v>
      </c>
      <c r="I45" s="4">
        <f t="shared" si="2"/>
        <v>0</v>
      </c>
      <c r="J45" s="52"/>
      <c r="K45" s="52"/>
      <c r="L45" s="52"/>
      <c r="M45" s="4"/>
      <c r="N45" s="52">
        <v>0</v>
      </c>
      <c r="Q45" s="137">
        <f>INT(F45*0.3499)</f>
        <v>0</v>
      </c>
      <c r="S45" s="137" t="e">
        <f>(Q45/F45)&lt;0.35</f>
        <v>#DIV/0!</v>
      </c>
      <c r="T45" s="56" t="b">
        <f>IF(F45&lt;E45,N45&lt;Q45,N45&lt;=Q45)</f>
        <v>1</v>
      </c>
    </row>
    <row r="46" spans="1:23" s="119" customFormat="1" x14ac:dyDescent="0.25">
      <c r="A46" s="47">
        <v>5</v>
      </c>
      <c r="B46" s="33" t="s">
        <v>25</v>
      </c>
      <c r="C46" s="97">
        <f>C47</f>
        <v>360.43</v>
      </c>
      <c r="D46" s="47">
        <v>109</v>
      </c>
      <c r="E46" s="47">
        <v>314</v>
      </c>
      <c r="F46" s="127">
        <f>F47</f>
        <v>365</v>
      </c>
      <c r="G46" s="130">
        <f t="shared" si="0"/>
        <v>0.30241655800016648</v>
      </c>
      <c r="H46" s="130">
        <f t="shared" si="1"/>
        <v>0.87118164414726851</v>
      </c>
      <c r="I46" s="130">
        <f t="shared" si="2"/>
        <v>1.012679299725328</v>
      </c>
      <c r="J46" s="47"/>
      <c r="K46" s="47"/>
      <c r="L46" s="47"/>
      <c r="M46" s="130"/>
      <c r="N46" s="47"/>
      <c r="T46" s="117"/>
    </row>
    <row r="47" spans="1:23" ht="47.25" hidden="1" x14ac:dyDescent="0.25">
      <c r="A47" s="47" t="s">
        <v>163</v>
      </c>
      <c r="B47" s="19" t="s">
        <v>164</v>
      </c>
      <c r="C47" s="69">
        <f>C48+C49+C50+C51</f>
        <v>360.43</v>
      </c>
      <c r="D47" s="52"/>
      <c r="E47" s="52"/>
      <c r="F47" s="70">
        <f>F48+F49</f>
        <v>365</v>
      </c>
      <c r="G47" s="4">
        <f t="shared" si="0"/>
        <v>0</v>
      </c>
      <c r="H47" s="4">
        <f t="shared" si="1"/>
        <v>0</v>
      </c>
      <c r="I47" s="4">
        <f t="shared" si="2"/>
        <v>1.012679299725328</v>
      </c>
      <c r="J47" s="52"/>
      <c r="K47" s="52"/>
      <c r="L47" s="52"/>
      <c r="M47" s="4"/>
      <c r="N47" s="52"/>
      <c r="Q47" s="137">
        <f>INT(F47*0.3499)</f>
        <v>127</v>
      </c>
      <c r="S47" s="137" t="b">
        <f>(Q47/F47)&lt;0.35</f>
        <v>1</v>
      </c>
      <c r="T47" s="56" t="b">
        <f>IF(F47&lt;E47,N47&lt;Q47,N47&lt;=Q47)</f>
        <v>1</v>
      </c>
    </row>
    <row r="48" spans="1:23" x14ac:dyDescent="0.25">
      <c r="A48" s="47"/>
      <c r="B48" s="6" t="s">
        <v>29</v>
      </c>
      <c r="C48" s="72">
        <v>225.256</v>
      </c>
      <c r="D48" s="52">
        <v>50</v>
      </c>
      <c r="E48" s="52">
        <v>170</v>
      </c>
      <c r="F48" s="84">
        <v>257</v>
      </c>
      <c r="G48" s="4">
        <f t="shared" si="0"/>
        <v>0.22196967006428242</v>
      </c>
      <c r="H48" s="4">
        <f t="shared" si="1"/>
        <v>0.75469687821856024</v>
      </c>
      <c r="I48" s="4">
        <f t="shared" si="2"/>
        <v>1.1409241041304117</v>
      </c>
      <c r="J48" s="52"/>
      <c r="K48" s="52"/>
      <c r="L48" s="52"/>
      <c r="M48" s="4">
        <f>N48/F48*100</f>
        <v>34.630350194552527</v>
      </c>
      <c r="N48" s="52">
        <v>89</v>
      </c>
      <c r="Q48" s="137">
        <f>INT(F48*0.3499)</f>
        <v>89</v>
      </c>
      <c r="S48" s="137" t="b">
        <f>(Q48/F48)&lt;0.35</f>
        <v>1</v>
      </c>
      <c r="T48" s="56" t="b">
        <f>IF(F48&lt;E48,N48&lt;Q48,N48&lt;=Q48)</f>
        <v>1</v>
      </c>
      <c r="U48" s="56"/>
      <c r="V48" s="56"/>
      <c r="W48" s="56"/>
    </row>
    <row r="49" spans="1:23" x14ac:dyDescent="0.25">
      <c r="A49" s="47"/>
      <c r="B49" s="6" t="s">
        <v>28</v>
      </c>
      <c r="C49" s="72">
        <v>51.972000000000001</v>
      </c>
      <c r="D49" s="52">
        <v>58</v>
      </c>
      <c r="E49" s="52">
        <v>144</v>
      </c>
      <c r="F49" s="84">
        <v>108</v>
      </c>
      <c r="G49" s="4">
        <f t="shared" si="0"/>
        <v>1.115985530670361</v>
      </c>
      <c r="H49" s="4">
        <f t="shared" si="1"/>
        <v>2.7707226968367582</v>
      </c>
      <c r="I49" s="4">
        <f t="shared" si="2"/>
        <v>2.0780420226275687</v>
      </c>
      <c r="J49" s="52"/>
      <c r="K49" s="52"/>
      <c r="L49" s="52"/>
      <c r="M49" s="4">
        <f>N49/F49*100</f>
        <v>33.333333333333329</v>
      </c>
      <c r="N49" s="1">
        <v>36</v>
      </c>
      <c r="Q49" s="137">
        <f>INT(F49*0.3499)</f>
        <v>37</v>
      </c>
      <c r="S49" s="137" t="b">
        <f>(Q49/F49)&lt;0.35</f>
        <v>1</v>
      </c>
      <c r="T49" s="56" t="b">
        <f>IF(F49&lt;E49,N49&lt;Q49,N49&lt;=Q49)</f>
        <v>1</v>
      </c>
      <c r="U49" s="56"/>
      <c r="V49" s="56"/>
      <c r="W49" s="56"/>
    </row>
    <row r="50" spans="1:23" x14ac:dyDescent="0.25">
      <c r="A50" s="47"/>
      <c r="B50" s="6" t="s">
        <v>26</v>
      </c>
      <c r="C50" s="72">
        <v>43.37</v>
      </c>
      <c r="D50" s="52">
        <v>0</v>
      </c>
      <c r="E50" s="52">
        <v>0</v>
      </c>
      <c r="F50" s="81">
        <v>0</v>
      </c>
      <c r="G50" s="4">
        <f t="shared" si="0"/>
        <v>0</v>
      </c>
      <c r="H50" s="4">
        <f t="shared" si="1"/>
        <v>0</v>
      </c>
      <c r="I50" s="4">
        <f t="shared" si="2"/>
        <v>0</v>
      </c>
      <c r="J50" s="52"/>
      <c r="K50" s="52"/>
      <c r="L50" s="52"/>
      <c r="M50" s="4"/>
      <c r="N50" s="52">
        <v>0</v>
      </c>
      <c r="Q50" s="137">
        <f>INT(F50*0.3499)</f>
        <v>0</v>
      </c>
      <c r="S50" s="137" t="e">
        <f>(Q50/F50)&lt;0.35</f>
        <v>#DIV/0!</v>
      </c>
      <c r="T50" s="56" t="b">
        <f>IF(F50&lt;E50,N50&lt;Q50,N50&lt;=Q50)</f>
        <v>1</v>
      </c>
      <c r="U50" s="56"/>
      <c r="V50" s="56"/>
      <c r="W50" s="56"/>
    </row>
    <row r="51" spans="1:23" x14ac:dyDescent="0.25">
      <c r="A51" s="47"/>
      <c r="B51" s="6" t="s">
        <v>27</v>
      </c>
      <c r="C51" s="72">
        <v>39.832000000000001</v>
      </c>
      <c r="D51" s="52">
        <v>1</v>
      </c>
      <c r="E51" s="52">
        <v>0</v>
      </c>
      <c r="F51" s="81">
        <v>0</v>
      </c>
      <c r="G51" s="4">
        <f t="shared" si="0"/>
        <v>2.510544286001205E-2</v>
      </c>
      <c r="H51" s="4">
        <f t="shared" si="1"/>
        <v>0</v>
      </c>
      <c r="I51" s="4">
        <f t="shared" si="2"/>
        <v>0</v>
      </c>
      <c r="J51" s="52"/>
      <c r="K51" s="52"/>
      <c r="L51" s="52"/>
      <c r="M51" s="4"/>
      <c r="N51" s="52">
        <v>0</v>
      </c>
      <c r="Q51" s="137">
        <f>INT(F51*0.3499)</f>
        <v>0</v>
      </c>
      <c r="S51" s="137" t="e">
        <f>(Q51/F51)&lt;0.35</f>
        <v>#DIV/0!</v>
      </c>
      <c r="T51" s="56" t="b">
        <f>IF(F51&lt;E51,N51&lt;Q51,N51&lt;=Q51)</f>
        <v>1</v>
      </c>
    </row>
    <row r="52" spans="1:23" s="119" customFormat="1" x14ac:dyDescent="0.25">
      <c r="A52" s="47">
        <v>6</v>
      </c>
      <c r="B52" s="96" t="s">
        <v>30</v>
      </c>
      <c r="C52" s="103">
        <f>C53+C55</f>
        <v>270.42399999999998</v>
      </c>
      <c r="D52" s="47">
        <v>0</v>
      </c>
      <c r="E52" s="47">
        <v>0</v>
      </c>
      <c r="F52" s="102">
        <f>F53+F55</f>
        <v>0</v>
      </c>
      <c r="G52" s="130">
        <f t="shared" si="0"/>
        <v>0</v>
      </c>
      <c r="H52" s="130">
        <f t="shared" si="1"/>
        <v>0</v>
      </c>
      <c r="I52" s="130">
        <f t="shared" si="2"/>
        <v>0</v>
      </c>
      <c r="J52" s="47"/>
      <c r="K52" s="47"/>
      <c r="L52" s="47"/>
      <c r="M52" s="130"/>
      <c r="N52" s="47"/>
      <c r="T52" s="117"/>
    </row>
    <row r="53" spans="1:23" ht="47.25" hidden="1" x14ac:dyDescent="0.25">
      <c r="A53" s="47" t="s">
        <v>165</v>
      </c>
      <c r="B53" s="19" t="s">
        <v>166</v>
      </c>
      <c r="C53" s="69">
        <f>C54</f>
        <v>199.67</v>
      </c>
      <c r="D53" s="52"/>
      <c r="E53" s="52"/>
      <c r="F53" s="70">
        <f>F54+F56</f>
        <v>0</v>
      </c>
      <c r="G53" s="4">
        <f t="shared" si="0"/>
        <v>0</v>
      </c>
      <c r="H53" s="4">
        <f t="shared" si="1"/>
        <v>0</v>
      </c>
      <c r="I53" s="4">
        <f t="shared" si="2"/>
        <v>0</v>
      </c>
      <c r="J53" s="52"/>
      <c r="K53" s="52"/>
      <c r="L53" s="52"/>
      <c r="M53" s="4"/>
      <c r="N53" s="52"/>
      <c r="Q53" s="137">
        <f>INT(F53*0.3499)</f>
        <v>0</v>
      </c>
      <c r="S53" s="137" t="e">
        <f>(Q53/F53)&lt;0.35</f>
        <v>#DIV/0!</v>
      </c>
      <c r="T53" s="56" t="b">
        <f>IF(F53&lt;E53,N53&lt;Q53,N53&lt;=Q53)</f>
        <v>1</v>
      </c>
    </row>
    <row r="54" spans="1:23" x14ac:dyDescent="0.25">
      <c r="A54" s="47"/>
      <c r="B54" s="6" t="s">
        <v>32</v>
      </c>
      <c r="C54" s="72">
        <v>199.67</v>
      </c>
      <c r="D54" s="52"/>
      <c r="E54" s="52">
        <v>0</v>
      </c>
      <c r="F54" s="81">
        <v>0</v>
      </c>
      <c r="G54" s="4">
        <f t="shared" si="0"/>
        <v>0</v>
      </c>
      <c r="H54" s="4">
        <f t="shared" si="1"/>
        <v>0</v>
      </c>
      <c r="I54" s="4">
        <f t="shared" si="2"/>
        <v>0</v>
      </c>
      <c r="J54" s="52"/>
      <c r="K54" s="52"/>
      <c r="L54" s="52"/>
      <c r="M54" s="4"/>
      <c r="N54" s="52">
        <v>0</v>
      </c>
      <c r="Q54" s="137">
        <f>INT(F54*0.3499)</f>
        <v>0</v>
      </c>
      <c r="S54" s="137" t="e">
        <f>(Q54/F54)&lt;0.35</f>
        <v>#DIV/0!</v>
      </c>
      <c r="T54" s="56" t="b">
        <f>IF(F54&lt;E54,N54&lt;Q54,N54&lt;=Q54)</f>
        <v>1</v>
      </c>
    </row>
    <row r="55" spans="1:23" ht="47.25" hidden="1" x14ac:dyDescent="0.25">
      <c r="A55" s="47"/>
      <c r="B55" s="19" t="s">
        <v>167</v>
      </c>
      <c r="C55" s="69">
        <f>C56</f>
        <v>70.754000000000005</v>
      </c>
      <c r="D55" s="52"/>
      <c r="E55" s="52"/>
      <c r="F55" s="70">
        <f>F56</f>
        <v>0</v>
      </c>
      <c r="G55" s="4">
        <f t="shared" si="0"/>
        <v>0</v>
      </c>
      <c r="H55" s="4">
        <f t="shared" si="1"/>
        <v>0</v>
      </c>
      <c r="I55" s="4">
        <f t="shared" si="2"/>
        <v>0</v>
      </c>
      <c r="J55" s="52"/>
      <c r="K55" s="52"/>
      <c r="L55" s="52"/>
      <c r="M55" s="4"/>
      <c r="N55" s="52"/>
      <c r="Q55" s="137">
        <f>INT(F55*0.3499)</f>
        <v>0</v>
      </c>
      <c r="S55" s="137" t="e">
        <f>(Q55/F55)&lt;0.35</f>
        <v>#DIV/0!</v>
      </c>
      <c r="T55" s="56" t="b">
        <f>IF(F55&lt;E55,N55&lt;Q55,N55&lt;=Q55)</f>
        <v>1</v>
      </c>
    </row>
    <row r="56" spans="1:23" x14ac:dyDescent="0.25">
      <c r="A56" s="47"/>
      <c r="B56" s="6" t="s">
        <v>31</v>
      </c>
      <c r="C56" s="72">
        <v>70.754000000000005</v>
      </c>
      <c r="D56" s="52"/>
      <c r="E56" s="52">
        <v>0</v>
      </c>
      <c r="F56" s="81">
        <v>0</v>
      </c>
      <c r="G56" s="4">
        <f t="shared" si="0"/>
        <v>0</v>
      </c>
      <c r="H56" s="4">
        <f t="shared" si="1"/>
        <v>0</v>
      </c>
      <c r="I56" s="4">
        <f t="shared" si="2"/>
        <v>0</v>
      </c>
      <c r="J56" s="52"/>
      <c r="K56" s="52"/>
      <c r="L56" s="52"/>
      <c r="M56" s="4"/>
      <c r="N56" s="52">
        <v>0</v>
      </c>
      <c r="Q56" s="137">
        <f>INT(F56*0.3499)</f>
        <v>0</v>
      </c>
      <c r="S56" s="137" t="e">
        <f>(Q56/F56)&lt;0.35</f>
        <v>#DIV/0!</v>
      </c>
      <c r="T56" s="56" t="b">
        <f>IF(F56&lt;E56,N56&lt;Q56,N56&lt;=Q56)</f>
        <v>1</v>
      </c>
    </row>
    <row r="57" spans="1:23" s="119" customFormat="1" x14ac:dyDescent="0.25">
      <c r="A57" s="47">
        <v>7</v>
      </c>
      <c r="B57" s="96" t="s">
        <v>33</v>
      </c>
      <c r="C57" s="97">
        <f>C58+C62</f>
        <v>272.62700000000001</v>
      </c>
      <c r="D57" s="47">
        <v>0</v>
      </c>
      <c r="E57" s="47">
        <v>0</v>
      </c>
      <c r="F57" s="127">
        <f>F58+F62</f>
        <v>0</v>
      </c>
      <c r="G57" s="130">
        <f t="shared" si="0"/>
        <v>0</v>
      </c>
      <c r="H57" s="130">
        <f t="shared" si="1"/>
        <v>0</v>
      </c>
      <c r="I57" s="130">
        <f t="shared" si="2"/>
        <v>0</v>
      </c>
      <c r="J57" s="47"/>
      <c r="K57" s="47"/>
      <c r="L57" s="47"/>
      <c r="M57" s="130"/>
      <c r="N57" s="47"/>
      <c r="T57" s="117"/>
    </row>
    <row r="58" spans="1:23" ht="47.25" hidden="1" x14ac:dyDescent="0.25">
      <c r="A58" s="47" t="s">
        <v>168</v>
      </c>
      <c r="B58" s="28" t="s">
        <v>169</v>
      </c>
      <c r="C58" s="69">
        <f>SUM(C59:C61)</f>
        <v>225.41900000000001</v>
      </c>
      <c r="D58" s="52"/>
      <c r="E58" s="52"/>
      <c r="F58" s="70">
        <f>F59+F60+F61</f>
        <v>0</v>
      </c>
      <c r="G58" s="4">
        <f t="shared" si="0"/>
        <v>0</v>
      </c>
      <c r="H58" s="4">
        <f t="shared" si="1"/>
        <v>0</v>
      </c>
      <c r="I58" s="4">
        <f t="shared" si="2"/>
        <v>0</v>
      </c>
      <c r="J58" s="52"/>
      <c r="K58" s="52"/>
      <c r="L58" s="52"/>
      <c r="M58" s="4"/>
      <c r="N58" s="52"/>
      <c r="Q58" s="137">
        <f t="shared" ref="Q58:Q63" si="9">INT(F58*0.3499)</f>
        <v>0</v>
      </c>
      <c r="S58" s="137" t="e">
        <f t="shared" ref="S58:S63" si="10">(Q58/F58)&lt;0.35</f>
        <v>#DIV/0!</v>
      </c>
      <c r="T58" s="56" t="b">
        <f t="shared" ref="T58:T63" si="11">IF(F58&lt;E58,N58&lt;Q58,N58&lt;=Q58)</f>
        <v>1</v>
      </c>
    </row>
    <row r="59" spans="1:23" ht="31.5" x14ac:dyDescent="0.25">
      <c r="A59" s="47"/>
      <c r="B59" s="6" t="s">
        <v>170</v>
      </c>
      <c r="C59" s="72">
        <v>34.643999999999998</v>
      </c>
      <c r="D59" s="84">
        <v>0</v>
      </c>
      <c r="E59" s="84">
        <v>0</v>
      </c>
      <c r="F59" s="84">
        <v>0</v>
      </c>
      <c r="G59" s="4">
        <f t="shared" si="0"/>
        <v>0</v>
      </c>
      <c r="H59" s="4">
        <f t="shared" si="1"/>
        <v>0</v>
      </c>
      <c r="I59" s="4">
        <f t="shared" si="2"/>
        <v>0</v>
      </c>
      <c r="J59" s="52"/>
      <c r="K59" s="52"/>
      <c r="L59" s="52"/>
      <c r="M59" s="4"/>
      <c r="N59" s="52">
        <v>0</v>
      </c>
      <c r="Q59" s="137">
        <f t="shared" si="9"/>
        <v>0</v>
      </c>
      <c r="S59" s="137" t="e">
        <f t="shared" si="10"/>
        <v>#DIV/0!</v>
      </c>
      <c r="T59" s="56" t="b">
        <f t="shared" si="11"/>
        <v>1</v>
      </c>
    </row>
    <row r="60" spans="1:23" x14ac:dyDescent="0.25">
      <c r="A60" s="47"/>
      <c r="B60" s="6" t="s">
        <v>36</v>
      </c>
      <c r="C60" s="72">
        <v>166.49299999999999</v>
      </c>
      <c r="D60" s="84">
        <v>0</v>
      </c>
      <c r="E60" s="84">
        <v>0</v>
      </c>
      <c r="F60" s="84">
        <v>0</v>
      </c>
      <c r="G60" s="4">
        <f t="shared" si="0"/>
        <v>0</v>
      </c>
      <c r="H60" s="4">
        <f t="shared" si="1"/>
        <v>0</v>
      </c>
      <c r="I60" s="4">
        <f t="shared" si="2"/>
        <v>0</v>
      </c>
      <c r="J60" s="52"/>
      <c r="K60" s="52"/>
      <c r="L60" s="52"/>
      <c r="M60" s="4"/>
      <c r="N60" s="52">
        <v>0</v>
      </c>
      <c r="Q60" s="137">
        <f t="shared" si="9"/>
        <v>0</v>
      </c>
      <c r="S60" s="137" t="e">
        <f t="shared" si="10"/>
        <v>#DIV/0!</v>
      </c>
      <c r="T60" s="56" t="b">
        <f t="shared" si="11"/>
        <v>1</v>
      </c>
    </row>
    <row r="61" spans="1:23" x14ac:dyDescent="0.25">
      <c r="A61" s="47"/>
      <c r="B61" s="6" t="s">
        <v>35</v>
      </c>
      <c r="C61" s="72">
        <v>24.282</v>
      </c>
      <c r="D61" s="84">
        <v>0</v>
      </c>
      <c r="E61" s="84">
        <v>0</v>
      </c>
      <c r="F61" s="84">
        <v>0</v>
      </c>
      <c r="G61" s="4">
        <f t="shared" si="0"/>
        <v>0</v>
      </c>
      <c r="H61" s="4">
        <f t="shared" si="1"/>
        <v>0</v>
      </c>
      <c r="I61" s="4">
        <f t="shared" si="2"/>
        <v>0</v>
      </c>
      <c r="J61" s="52"/>
      <c r="K61" s="52"/>
      <c r="L61" s="52"/>
      <c r="M61" s="4"/>
      <c r="N61" s="52">
        <v>0</v>
      </c>
      <c r="Q61" s="137">
        <f t="shared" si="9"/>
        <v>0</v>
      </c>
      <c r="S61" s="137" t="e">
        <f t="shared" si="10"/>
        <v>#DIV/0!</v>
      </c>
      <c r="T61" s="56" t="b">
        <f t="shared" si="11"/>
        <v>1</v>
      </c>
    </row>
    <row r="62" spans="1:23" ht="47.25" hidden="1" x14ac:dyDescent="0.25">
      <c r="A62" s="47" t="s">
        <v>171</v>
      </c>
      <c r="B62" s="19" t="s">
        <v>172</v>
      </c>
      <c r="C62" s="69">
        <f>C63</f>
        <v>47.207999999999998</v>
      </c>
      <c r="D62" s="70">
        <f>D63</f>
        <v>0</v>
      </c>
      <c r="E62" s="70">
        <f>E63</f>
        <v>0</v>
      </c>
      <c r="F62" s="70">
        <f>F63</f>
        <v>0</v>
      </c>
      <c r="G62" s="4">
        <f t="shared" si="0"/>
        <v>0</v>
      </c>
      <c r="H62" s="4">
        <f t="shared" si="1"/>
        <v>0</v>
      </c>
      <c r="I62" s="4">
        <f t="shared" si="2"/>
        <v>0</v>
      </c>
      <c r="J62" s="52"/>
      <c r="K62" s="52"/>
      <c r="L62" s="52"/>
      <c r="M62" s="4"/>
      <c r="N62" s="52"/>
      <c r="Q62" s="137">
        <f t="shared" si="9"/>
        <v>0</v>
      </c>
      <c r="S62" s="137" t="e">
        <f t="shared" si="10"/>
        <v>#DIV/0!</v>
      </c>
      <c r="T62" s="56" t="b">
        <f t="shared" si="11"/>
        <v>1</v>
      </c>
    </row>
    <row r="63" spans="1:23" x14ac:dyDescent="0.25">
      <c r="A63" s="47"/>
      <c r="B63" s="6" t="s">
        <v>34</v>
      </c>
      <c r="C63" s="72">
        <v>47.207999999999998</v>
      </c>
      <c r="D63" s="81">
        <v>0</v>
      </c>
      <c r="E63" s="81">
        <v>0</v>
      </c>
      <c r="F63" s="81">
        <v>0</v>
      </c>
      <c r="G63" s="4">
        <f t="shared" si="0"/>
        <v>0</v>
      </c>
      <c r="H63" s="4">
        <f t="shared" si="1"/>
        <v>0</v>
      </c>
      <c r="I63" s="4">
        <f t="shared" si="2"/>
        <v>0</v>
      </c>
      <c r="J63" s="52"/>
      <c r="K63" s="52"/>
      <c r="L63" s="52"/>
      <c r="M63" s="4"/>
      <c r="N63" s="52">
        <v>0</v>
      </c>
      <c r="Q63" s="137">
        <f t="shared" si="9"/>
        <v>0</v>
      </c>
      <c r="S63" s="137" t="e">
        <f t="shared" si="10"/>
        <v>#DIV/0!</v>
      </c>
      <c r="T63" s="56" t="b">
        <f t="shared" si="11"/>
        <v>1</v>
      </c>
    </row>
    <row r="64" spans="1:23" s="119" customFormat="1" x14ac:dyDescent="0.25">
      <c r="A64" s="47">
        <v>8</v>
      </c>
      <c r="B64" s="33" t="s">
        <v>173</v>
      </c>
      <c r="C64" s="97">
        <f>C65+C76</f>
        <v>472.26600000000002</v>
      </c>
      <c r="D64" s="47">
        <v>0</v>
      </c>
      <c r="E64" s="47">
        <v>0</v>
      </c>
      <c r="F64" s="127">
        <f>F65+F76</f>
        <v>0</v>
      </c>
      <c r="G64" s="130">
        <f t="shared" si="0"/>
        <v>0</v>
      </c>
      <c r="H64" s="130">
        <f t="shared" si="1"/>
        <v>0</v>
      </c>
      <c r="I64" s="130">
        <f t="shared" si="2"/>
        <v>0</v>
      </c>
      <c r="J64" s="47"/>
      <c r="K64" s="47"/>
      <c r="L64" s="47"/>
      <c r="M64" s="130"/>
      <c r="N64" s="47"/>
      <c r="T64" s="117"/>
    </row>
    <row r="65" spans="1:20" ht="47.25" hidden="1" x14ac:dyDescent="0.25">
      <c r="A65" s="47" t="s">
        <v>174</v>
      </c>
      <c r="B65" s="19" t="s">
        <v>175</v>
      </c>
      <c r="C65" s="91">
        <f>C66+C67+C68+C69+C70+C71+C72+C73+C74+C75</f>
        <v>463.80700000000002</v>
      </c>
      <c r="D65" s="52"/>
      <c r="E65" s="52"/>
      <c r="F65" s="70">
        <f>F66+F67</f>
        <v>0</v>
      </c>
      <c r="G65" s="4">
        <f t="shared" si="0"/>
        <v>0</v>
      </c>
      <c r="H65" s="4">
        <f t="shared" si="1"/>
        <v>0</v>
      </c>
      <c r="I65" s="4">
        <f t="shared" si="2"/>
        <v>0</v>
      </c>
      <c r="J65" s="52"/>
      <c r="K65" s="52"/>
      <c r="L65" s="52"/>
      <c r="M65" s="4"/>
      <c r="N65" s="52"/>
      <c r="Q65" s="137">
        <f t="shared" ref="Q65:Q77" si="12">INT(F65*0.3499)</f>
        <v>0</v>
      </c>
      <c r="S65" s="137" t="e">
        <f t="shared" ref="S65:S77" si="13">(Q65/F65)&lt;0.35</f>
        <v>#DIV/0!</v>
      </c>
      <c r="T65" s="56" t="b">
        <f t="shared" ref="T65:T77" si="14">IF(F65&lt;E65,N65&lt;Q65,N65&lt;=Q65)</f>
        <v>1</v>
      </c>
    </row>
    <row r="66" spans="1:20" x14ac:dyDescent="0.25">
      <c r="A66" s="47"/>
      <c r="B66" s="6" t="s">
        <v>176</v>
      </c>
      <c r="C66" s="72">
        <v>31.54</v>
      </c>
      <c r="D66" s="81">
        <v>0</v>
      </c>
      <c r="E66" s="81">
        <v>0</v>
      </c>
      <c r="F66" s="81">
        <v>0</v>
      </c>
      <c r="G66" s="4">
        <f t="shared" si="0"/>
        <v>0</v>
      </c>
      <c r="H66" s="4">
        <f t="shared" si="1"/>
        <v>0</v>
      </c>
      <c r="I66" s="4">
        <f t="shared" si="2"/>
        <v>0</v>
      </c>
      <c r="J66" s="52"/>
      <c r="K66" s="52"/>
      <c r="L66" s="52"/>
      <c r="M66" s="4"/>
      <c r="N66" s="52">
        <v>0</v>
      </c>
      <c r="Q66" s="137">
        <f t="shared" si="12"/>
        <v>0</v>
      </c>
      <c r="S66" s="137" t="e">
        <f t="shared" si="13"/>
        <v>#DIV/0!</v>
      </c>
      <c r="T66" s="56" t="b">
        <f t="shared" si="14"/>
        <v>1</v>
      </c>
    </row>
    <row r="67" spans="1:20" x14ac:dyDescent="0.25">
      <c r="A67" s="47"/>
      <c r="B67" s="6" t="s">
        <v>43</v>
      </c>
      <c r="C67" s="72">
        <v>244.077</v>
      </c>
      <c r="D67" s="81">
        <v>0</v>
      </c>
      <c r="E67" s="81">
        <v>0</v>
      </c>
      <c r="F67" s="81">
        <v>0</v>
      </c>
      <c r="G67" s="4">
        <f t="shared" si="0"/>
        <v>0</v>
      </c>
      <c r="H67" s="4">
        <f t="shared" si="1"/>
        <v>0</v>
      </c>
      <c r="I67" s="4">
        <f t="shared" si="2"/>
        <v>0</v>
      </c>
      <c r="J67" s="52"/>
      <c r="K67" s="52"/>
      <c r="L67" s="52"/>
      <c r="M67" s="4"/>
      <c r="N67" s="52">
        <v>0</v>
      </c>
      <c r="Q67" s="137">
        <f t="shared" si="12"/>
        <v>0</v>
      </c>
      <c r="S67" s="137" t="e">
        <f t="shared" si="13"/>
        <v>#DIV/0!</v>
      </c>
      <c r="T67" s="56" t="b">
        <f t="shared" si="14"/>
        <v>1</v>
      </c>
    </row>
    <row r="68" spans="1:20" x14ac:dyDescent="0.25">
      <c r="A68" s="47"/>
      <c r="B68" s="6" t="s">
        <v>39</v>
      </c>
      <c r="C68" s="72">
        <v>11.11</v>
      </c>
      <c r="D68" s="81">
        <v>0</v>
      </c>
      <c r="E68" s="81">
        <v>0</v>
      </c>
      <c r="F68" s="81">
        <v>0</v>
      </c>
      <c r="G68" s="4">
        <f t="shared" si="0"/>
        <v>0</v>
      </c>
      <c r="H68" s="4">
        <f t="shared" si="1"/>
        <v>0</v>
      </c>
      <c r="I68" s="4">
        <f t="shared" si="2"/>
        <v>0</v>
      </c>
      <c r="J68" s="52"/>
      <c r="K68" s="52"/>
      <c r="L68" s="52"/>
      <c r="M68" s="4"/>
      <c r="N68" s="52">
        <v>0</v>
      </c>
      <c r="Q68" s="137">
        <f t="shared" si="12"/>
        <v>0</v>
      </c>
      <c r="S68" s="137" t="e">
        <f t="shared" si="13"/>
        <v>#DIV/0!</v>
      </c>
      <c r="T68" s="56" t="b">
        <f t="shared" si="14"/>
        <v>1</v>
      </c>
    </row>
    <row r="69" spans="1:20" x14ac:dyDescent="0.25">
      <c r="A69" s="47"/>
      <c r="B69" s="6" t="s">
        <v>40</v>
      </c>
      <c r="C69" s="72">
        <v>25.509</v>
      </c>
      <c r="D69" s="81">
        <v>0</v>
      </c>
      <c r="E69" s="81">
        <v>0</v>
      </c>
      <c r="F69" s="81">
        <v>0</v>
      </c>
      <c r="G69" s="4">
        <f t="shared" si="0"/>
        <v>0</v>
      </c>
      <c r="H69" s="4">
        <f t="shared" si="1"/>
        <v>0</v>
      </c>
      <c r="I69" s="4">
        <f t="shared" si="2"/>
        <v>0</v>
      </c>
      <c r="J69" s="52"/>
      <c r="K69" s="52"/>
      <c r="L69" s="52"/>
      <c r="M69" s="4"/>
      <c r="N69" s="52">
        <v>0</v>
      </c>
      <c r="Q69" s="137">
        <f t="shared" si="12"/>
        <v>0</v>
      </c>
      <c r="S69" s="137" t="e">
        <f t="shared" si="13"/>
        <v>#DIV/0!</v>
      </c>
      <c r="T69" s="56" t="b">
        <f t="shared" si="14"/>
        <v>1</v>
      </c>
    </row>
    <row r="70" spans="1:20" x14ac:dyDescent="0.25">
      <c r="A70" s="47"/>
      <c r="B70" s="6" t="s">
        <v>41</v>
      </c>
      <c r="C70" s="72">
        <v>33.109000000000002</v>
      </c>
      <c r="D70" s="81">
        <v>0</v>
      </c>
      <c r="E70" s="81">
        <v>0</v>
      </c>
      <c r="F70" s="81">
        <v>0</v>
      </c>
      <c r="G70" s="4">
        <f t="shared" si="0"/>
        <v>0</v>
      </c>
      <c r="H70" s="4">
        <f t="shared" si="1"/>
        <v>0</v>
      </c>
      <c r="I70" s="4">
        <f t="shared" si="2"/>
        <v>0</v>
      </c>
      <c r="J70" s="52"/>
      <c r="K70" s="52"/>
      <c r="L70" s="52"/>
      <c r="M70" s="4"/>
      <c r="N70" s="52">
        <v>0</v>
      </c>
      <c r="Q70" s="137">
        <f t="shared" si="12"/>
        <v>0</v>
      </c>
      <c r="S70" s="137" t="e">
        <f t="shared" si="13"/>
        <v>#DIV/0!</v>
      </c>
      <c r="T70" s="56" t="b">
        <f t="shared" si="14"/>
        <v>1</v>
      </c>
    </row>
    <row r="71" spans="1:20" x14ac:dyDescent="0.25">
      <c r="A71" s="47"/>
      <c r="B71" s="6" t="s">
        <v>42</v>
      </c>
      <c r="C71" s="72">
        <v>15.064</v>
      </c>
      <c r="D71" s="81">
        <v>0</v>
      </c>
      <c r="E71" s="81">
        <v>0</v>
      </c>
      <c r="F71" s="81">
        <v>0</v>
      </c>
      <c r="G71" s="4">
        <f t="shared" si="0"/>
        <v>0</v>
      </c>
      <c r="H71" s="4">
        <f t="shared" si="1"/>
        <v>0</v>
      </c>
      <c r="I71" s="4">
        <f t="shared" si="2"/>
        <v>0</v>
      </c>
      <c r="J71" s="52"/>
      <c r="K71" s="52"/>
      <c r="L71" s="52"/>
      <c r="M71" s="4"/>
      <c r="N71" s="52">
        <v>0</v>
      </c>
      <c r="Q71" s="137">
        <f t="shared" si="12"/>
        <v>0</v>
      </c>
      <c r="S71" s="137" t="e">
        <f t="shared" si="13"/>
        <v>#DIV/0!</v>
      </c>
      <c r="T71" s="56" t="b">
        <f t="shared" si="14"/>
        <v>1</v>
      </c>
    </row>
    <row r="72" spans="1:20" ht="31.5" x14ac:dyDescent="0.25">
      <c r="A72" s="47"/>
      <c r="B72" s="6" t="s">
        <v>177</v>
      </c>
      <c r="C72" s="72">
        <v>24.088999999999999</v>
      </c>
      <c r="D72" s="81">
        <v>0</v>
      </c>
      <c r="E72" s="81">
        <v>0</v>
      </c>
      <c r="F72" s="81">
        <v>0</v>
      </c>
      <c r="G72" s="4">
        <f t="shared" ref="G72:G135" si="15">D72/C72</f>
        <v>0</v>
      </c>
      <c r="H72" s="4">
        <f t="shared" ref="H72:H135" si="16">E72/C72</f>
        <v>0</v>
      </c>
      <c r="I72" s="4">
        <f t="shared" ref="I72:I135" si="17">F72/C72</f>
        <v>0</v>
      </c>
      <c r="J72" s="52"/>
      <c r="K72" s="52"/>
      <c r="L72" s="52"/>
      <c r="M72" s="4"/>
      <c r="N72" s="52">
        <v>0</v>
      </c>
      <c r="Q72" s="137">
        <f t="shared" si="12"/>
        <v>0</v>
      </c>
      <c r="S72" s="137" t="e">
        <f t="shared" si="13"/>
        <v>#DIV/0!</v>
      </c>
      <c r="T72" s="56" t="b">
        <f t="shared" si="14"/>
        <v>1</v>
      </c>
    </row>
    <row r="73" spans="1:20" x14ac:dyDescent="0.25">
      <c r="A73" s="47"/>
      <c r="B73" s="6" t="s">
        <v>178</v>
      </c>
      <c r="C73" s="72">
        <v>38.098999999999997</v>
      </c>
      <c r="D73" s="81">
        <v>0</v>
      </c>
      <c r="E73" s="81">
        <v>0</v>
      </c>
      <c r="F73" s="81">
        <v>0</v>
      </c>
      <c r="G73" s="4">
        <f t="shared" si="15"/>
        <v>0</v>
      </c>
      <c r="H73" s="4">
        <f t="shared" si="16"/>
        <v>0</v>
      </c>
      <c r="I73" s="4">
        <f t="shared" si="17"/>
        <v>0</v>
      </c>
      <c r="J73" s="52"/>
      <c r="K73" s="52"/>
      <c r="L73" s="52"/>
      <c r="M73" s="4"/>
      <c r="N73" s="52">
        <v>0</v>
      </c>
      <c r="Q73" s="137">
        <f t="shared" si="12"/>
        <v>0</v>
      </c>
      <c r="S73" s="137" t="e">
        <f t="shared" si="13"/>
        <v>#DIV/0!</v>
      </c>
      <c r="T73" s="56" t="b">
        <f t="shared" si="14"/>
        <v>1</v>
      </c>
    </row>
    <row r="74" spans="1:20" x14ac:dyDescent="0.25">
      <c r="A74" s="47" t="s">
        <v>1</v>
      </c>
      <c r="B74" s="6" t="s">
        <v>38</v>
      </c>
      <c r="C74" s="72">
        <v>13.118</v>
      </c>
      <c r="D74" s="81">
        <v>0</v>
      </c>
      <c r="E74" s="81">
        <v>0</v>
      </c>
      <c r="F74" s="81">
        <v>0</v>
      </c>
      <c r="G74" s="4">
        <f t="shared" si="15"/>
        <v>0</v>
      </c>
      <c r="H74" s="4">
        <f t="shared" si="16"/>
        <v>0</v>
      </c>
      <c r="I74" s="4">
        <f t="shared" si="17"/>
        <v>0</v>
      </c>
      <c r="J74" s="52"/>
      <c r="K74" s="52"/>
      <c r="L74" s="52"/>
      <c r="M74" s="4"/>
      <c r="N74" s="52">
        <v>0</v>
      </c>
      <c r="Q74" s="137">
        <f t="shared" si="12"/>
        <v>0</v>
      </c>
      <c r="S74" s="137" t="e">
        <f t="shared" si="13"/>
        <v>#DIV/0!</v>
      </c>
      <c r="T74" s="56" t="b">
        <f t="shared" si="14"/>
        <v>1</v>
      </c>
    </row>
    <row r="75" spans="1:20" x14ac:dyDescent="0.25">
      <c r="A75" s="47"/>
      <c r="B75" s="6" t="s">
        <v>37</v>
      </c>
      <c r="C75" s="72">
        <v>28.091999999999999</v>
      </c>
      <c r="D75" s="81">
        <v>0</v>
      </c>
      <c r="E75" s="81">
        <v>0</v>
      </c>
      <c r="F75" s="81">
        <v>0</v>
      </c>
      <c r="G75" s="4">
        <f t="shared" si="15"/>
        <v>0</v>
      </c>
      <c r="H75" s="4">
        <f t="shared" si="16"/>
        <v>0</v>
      </c>
      <c r="I75" s="4">
        <f t="shared" si="17"/>
        <v>0</v>
      </c>
      <c r="J75" s="52"/>
      <c r="K75" s="52"/>
      <c r="L75" s="52"/>
      <c r="M75" s="4"/>
      <c r="N75" s="52">
        <v>0</v>
      </c>
      <c r="Q75" s="137">
        <f t="shared" si="12"/>
        <v>0</v>
      </c>
      <c r="S75" s="137" t="e">
        <f t="shared" si="13"/>
        <v>#DIV/0!</v>
      </c>
      <c r="T75" s="56" t="b">
        <f t="shared" si="14"/>
        <v>1</v>
      </c>
    </row>
    <row r="76" spans="1:20" ht="47.25" hidden="1" x14ac:dyDescent="0.25">
      <c r="A76" s="47"/>
      <c r="B76" s="19" t="s">
        <v>179</v>
      </c>
      <c r="C76" s="103">
        <f>C77</f>
        <v>8.4589999999999996</v>
      </c>
      <c r="D76" s="121">
        <f>D77</f>
        <v>0</v>
      </c>
      <c r="E76" s="121">
        <f>E77</f>
        <v>0</v>
      </c>
      <c r="F76" s="121">
        <f>F77</f>
        <v>0</v>
      </c>
      <c r="G76" s="4">
        <f t="shared" si="15"/>
        <v>0</v>
      </c>
      <c r="H76" s="4">
        <f t="shared" si="16"/>
        <v>0</v>
      </c>
      <c r="I76" s="4">
        <f t="shared" si="17"/>
        <v>0</v>
      </c>
      <c r="J76" s="52"/>
      <c r="K76" s="52"/>
      <c r="L76" s="52"/>
      <c r="M76" s="4"/>
      <c r="N76" s="52"/>
      <c r="Q76" s="137">
        <f t="shared" si="12"/>
        <v>0</v>
      </c>
      <c r="S76" s="137" t="e">
        <f t="shared" si="13"/>
        <v>#DIV/0!</v>
      </c>
      <c r="T76" s="56" t="b">
        <f t="shared" si="14"/>
        <v>1</v>
      </c>
    </row>
    <row r="77" spans="1:20" x14ac:dyDescent="0.25">
      <c r="A77" s="47"/>
      <c r="B77" s="6" t="s">
        <v>154</v>
      </c>
      <c r="C77" s="72">
        <v>8.4589999999999996</v>
      </c>
      <c r="D77" s="81">
        <v>0</v>
      </c>
      <c r="E77" s="81">
        <v>0</v>
      </c>
      <c r="F77" s="81">
        <v>0</v>
      </c>
      <c r="G77" s="4">
        <f t="shared" si="15"/>
        <v>0</v>
      </c>
      <c r="H77" s="4">
        <f t="shared" si="16"/>
        <v>0</v>
      </c>
      <c r="I77" s="4">
        <f t="shared" si="17"/>
        <v>0</v>
      </c>
      <c r="J77" s="52"/>
      <c r="K77" s="52"/>
      <c r="L77" s="52"/>
      <c r="M77" s="4"/>
      <c r="N77" s="52">
        <v>0</v>
      </c>
      <c r="Q77" s="137">
        <f t="shared" si="12"/>
        <v>0</v>
      </c>
      <c r="S77" s="137" t="e">
        <f t="shared" si="13"/>
        <v>#DIV/0!</v>
      </c>
      <c r="T77" s="56" t="b">
        <f t="shared" si="14"/>
        <v>1</v>
      </c>
    </row>
    <row r="78" spans="1:20" s="119" customFormat="1" x14ac:dyDescent="0.25">
      <c r="A78" s="47">
        <v>9</v>
      </c>
      <c r="B78" s="33" t="s">
        <v>44</v>
      </c>
      <c r="C78" s="97">
        <f>C79+C81</f>
        <v>182.91399999999999</v>
      </c>
      <c r="D78" s="47">
        <v>0</v>
      </c>
      <c r="E78" s="47">
        <v>0</v>
      </c>
      <c r="F78" s="127">
        <f>F79+F81</f>
        <v>0</v>
      </c>
      <c r="G78" s="130">
        <f t="shared" si="15"/>
        <v>0</v>
      </c>
      <c r="H78" s="130">
        <f t="shared" si="16"/>
        <v>0</v>
      </c>
      <c r="I78" s="130">
        <f t="shared" si="17"/>
        <v>0</v>
      </c>
      <c r="J78" s="47"/>
      <c r="K78" s="47"/>
      <c r="L78" s="47"/>
      <c r="M78" s="130"/>
      <c r="N78" s="47"/>
      <c r="T78" s="117"/>
    </row>
    <row r="79" spans="1:20" ht="47.25" hidden="1" x14ac:dyDescent="0.25">
      <c r="A79" s="47" t="s">
        <v>180</v>
      </c>
      <c r="B79" s="19" t="s">
        <v>181</v>
      </c>
      <c r="C79" s="69">
        <f>SUM(C80:C80)</f>
        <v>117.03700000000001</v>
      </c>
      <c r="D79" s="52"/>
      <c r="E79" s="52"/>
      <c r="F79" s="70">
        <f>F80</f>
        <v>0</v>
      </c>
      <c r="G79" s="4">
        <f t="shared" si="15"/>
        <v>0</v>
      </c>
      <c r="H79" s="4">
        <f t="shared" si="16"/>
        <v>0</v>
      </c>
      <c r="I79" s="4">
        <f t="shared" si="17"/>
        <v>0</v>
      </c>
      <c r="J79" s="52"/>
      <c r="K79" s="52"/>
      <c r="L79" s="52"/>
      <c r="M79" s="4"/>
      <c r="N79" s="52"/>
      <c r="Q79" s="137">
        <f>INT(F79*0.3499)</f>
        <v>0</v>
      </c>
      <c r="S79" s="137" t="e">
        <f>(Q79/F79)&lt;0.35</f>
        <v>#DIV/0!</v>
      </c>
      <c r="T79" s="56" t="b">
        <f>IF(F79&lt;E79,N79&lt;Q79,N79&lt;=Q79)</f>
        <v>1</v>
      </c>
    </row>
    <row r="80" spans="1:20" x14ac:dyDescent="0.25">
      <c r="A80" s="47"/>
      <c r="B80" s="6" t="s">
        <v>46</v>
      </c>
      <c r="C80" s="72">
        <v>117.03700000000001</v>
      </c>
      <c r="D80" s="52">
        <v>0</v>
      </c>
      <c r="E80" s="52">
        <v>0</v>
      </c>
      <c r="F80" s="81">
        <v>0</v>
      </c>
      <c r="G80" s="4">
        <f t="shared" si="15"/>
        <v>0</v>
      </c>
      <c r="H80" s="4">
        <f t="shared" si="16"/>
        <v>0</v>
      </c>
      <c r="I80" s="4">
        <f t="shared" si="17"/>
        <v>0</v>
      </c>
      <c r="J80" s="52"/>
      <c r="K80" s="52"/>
      <c r="L80" s="52"/>
      <c r="M80" s="4"/>
      <c r="N80" s="52">
        <v>0</v>
      </c>
      <c r="Q80" s="137">
        <f>INT(F80*0.3499)</f>
        <v>0</v>
      </c>
      <c r="S80" s="137" t="e">
        <f>(Q80/F80)&lt;0.35</f>
        <v>#DIV/0!</v>
      </c>
      <c r="T80" s="56" t="b">
        <f>IF(F80&lt;E80,N80&lt;Q80,N80&lt;=Q80)</f>
        <v>1</v>
      </c>
    </row>
    <row r="81" spans="1:20" ht="47.25" hidden="1" x14ac:dyDescent="0.25">
      <c r="A81" s="47" t="s">
        <v>182</v>
      </c>
      <c r="B81" s="19" t="s">
        <v>183</v>
      </c>
      <c r="C81" s="69">
        <f>C82</f>
        <v>65.876999999999995</v>
      </c>
      <c r="D81" s="52"/>
      <c r="E81" s="52"/>
      <c r="F81" s="70">
        <f>F82</f>
        <v>0</v>
      </c>
      <c r="G81" s="4">
        <f t="shared" si="15"/>
        <v>0</v>
      </c>
      <c r="H81" s="4">
        <f t="shared" si="16"/>
        <v>0</v>
      </c>
      <c r="I81" s="4">
        <f t="shared" si="17"/>
        <v>0</v>
      </c>
      <c r="J81" s="52"/>
      <c r="K81" s="52"/>
      <c r="L81" s="52"/>
      <c r="M81" s="4"/>
      <c r="N81" s="52"/>
      <c r="Q81" s="137">
        <f>INT(F81*0.3499)</f>
        <v>0</v>
      </c>
      <c r="S81" s="137" t="e">
        <f>(Q81/F81)&lt;0.35</f>
        <v>#DIV/0!</v>
      </c>
      <c r="T81" s="56" t="b">
        <f>IF(F81&lt;E81,N81&lt;Q81,N81&lt;=Q81)</f>
        <v>1</v>
      </c>
    </row>
    <row r="82" spans="1:20" x14ac:dyDescent="0.25">
      <c r="A82" s="47"/>
      <c r="B82" s="6" t="s">
        <v>45</v>
      </c>
      <c r="C82" s="72">
        <v>65.876999999999995</v>
      </c>
      <c r="D82" s="52">
        <v>0</v>
      </c>
      <c r="E82" s="52">
        <v>0</v>
      </c>
      <c r="F82" s="81">
        <v>0</v>
      </c>
      <c r="G82" s="4">
        <f t="shared" si="15"/>
        <v>0</v>
      </c>
      <c r="H82" s="4">
        <f t="shared" si="16"/>
        <v>0</v>
      </c>
      <c r="I82" s="4">
        <f t="shared" si="17"/>
        <v>0</v>
      </c>
      <c r="J82" s="52"/>
      <c r="K82" s="52"/>
      <c r="L82" s="52"/>
      <c r="M82" s="4"/>
      <c r="N82" s="52">
        <v>0</v>
      </c>
      <c r="Q82" s="137">
        <f>INT(F82*0.3499)</f>
        <v>0</v>
      </c>
      <c r="S82" s="137" t="e">
        <f>(Q82/F82)&lt;0.35</f>
        <v>#DIV/0!</v>
      </c>
      <c r="T82" s="56" t="b">
        <f>IF(F82&lt;E82,N82&lt;Q82,N82&lt;=Q82)</f>
        <v>1</v>
      </c>
    </row>
    <row r="83" spans="1:20" s="119" customFormat="1" x14ac:dyDescent="0.25">
      <c r="A83" s="47">
        <v>10</v>
      </c>
      <c r="B83" s="96" t="s">
        <v>47</v>
      </c>
      <c r="C83" s="97">
        <f>C84+C91</f>
        <v>566.05100000000004</v>
      </c>
      <c r="D83" s="47">
        <v>0</v>
      </c>
      <c r="E83" s="47">
        <v>0</v>
      </c>
      <c r="F83" s="102">
        <f>F84+F91</f>
        <v>0</v>
      </c>
      <c r="G83" s="130">
        <f t="shared" si="15"/>
        <v>0</v>
      </c>
      <c r="H83" s="130">
        <f t="shared" si="16"/>
        <v>0</v>
      </c>
      <c r="I83" s="130">
        <f t="shared" si="17"/>
        <v>0</v>
      </c>
      <c r="J83" s="47"/>
      <c r="K83" s="47"/>
      <c r="L83" s="47"/>
      <c r="M83" s="130"/>
      <c r="N83" s="47"/>
      <c r="T83" s="117"/>
    </row>
    <row r="84" spans="1:20" ht="47.25" hidden="1" x14ac:dyDescent="0.25">
      <c r="A84" s="47" t="s">
        <v>184</v>
      </c>
      <c r="B84" s="19" t="s">
        <v>185</v>
      </c>
      <c r="C84" s="69">
        <f>C85+C86+C87+C88+C89+C90</f>
        <v>319.24100000000004</v>
      </c>
      <c r="D84" s="52"/>
      <c r="E84" s="52"/>
      <c r="F84" s="70">
        <f>F85+F86+F87</f>
        <v>0</v>
      </c>
      <c r="G84" s="4">
        <f t="shared" si="15"/>
        <v>0</v>
      </c>
      <c r="H84" s="4">
        <f t="shared" si="16"/>
        <v>0</v>
      </c>
      <c r="I84" s="4">
        <f t="shared" si="17"/>
        <v>0</v>
      </c>
      <c r="J84" s="52"/>
      <c r="K84" s="52"/>
      <c r="L84" s="52"/>
      <c r="M84" s="4"/>
      <c r="N84" s="52"/>
      <c r="Q84" s="137">
        <f t="shared" ref="Q84:Q93" si="18">INT(F84*0.3499)</f>
        <v>0</v>
      </c>
      <c r="S84" s="137" t="e">
        <f t="shared" ref="S84:S93" si="19">(Q84/F84)&lt;0.35</f>
        <v>#DIV/0!</v>
      </c>
      <c r="T84" s="56" t="b">
        <f t="shared" ref="T84:T93" si="20">IF(F84&lt;E84,N84&lt;Q84,N84&lt;=Q84)</f>
        <v>1</v>
      </c>
    </row>
    <row r="85" spans="1:20" x14ac:dyDescent="0.25">
      <c r="A85" s="47"/>
      <c r="B85" s="6" t="s">
        <v>157</v>
      </c>
      <c r="C85" s="72">
        <v>178.8</v>
      </c>
      <c r="D85" s="81">
        <v>0</v>
      </c>
      <c r="E85" s="81">
        <v>0</v>
      </c>
      <c r="F85" s="81">
        <v>0</v>
      </c>
      <c r="G85" s="4">
        <f t="shared" si="15"/>
        <v>0</v>
      </c>
      <c r="H85" s="4">
        <f t="shared" si="16"/>
        <v>0</v>
      </c>
      <c r="I85" s="4">
        <f t="shared" si="17"/>
        <v>0</v>
      </c>
      <c r="J85" s="52"/>
      <c r="K85" s="52"/>
      <c r="L85" s="52"/>
      <c r="M85" s="4"/>
      <c r="N85" s="52">
        <v>0</v>
      </c>
      <c r="Q85" s="137">
        <f t="shared" si="18"/>
        <v>0</v>
      </c>
      <c r="S85" s="137" t="e">
        <f t="shared" si="19"/>
        <v>#DIV/0!</v>
      </c>
      <c r="T85" s="56" t="b">
        <f t="shared" si="20"/>
        <v>1</v>
      </c>
    </row>
    <row r="86" spans="1:20" x14ac:dyDescent="0.25">
      <c r="A86" s="93"/>
      <c r="B86" s="6" t="s">
        <v>51</v>
      </c>
      <c r="C86" s="72">
        <v>74.831000000000003</v>
      </c>
      <c r="D86" s="81">
        <v>0</v>
      </c>
      <c r="E86" s="81">
        <v>0</v>
      </c>
      <c r="F86" s="81">
        <v>0</v>
      </c>
      <c r="G86" s="4">
        <f t="shared" si="15"/>
        <v>0</v>
      </c>
      <c r="H86" s="4">
        <f t="shared" si="16"/>
        <v>0</v>
      </c>
      <c r="I86" s="4">
        <f t="shared" si="17"/>
        <v>0</v>
      </c>
      <c r="J86" s="52"/>
      <c r="K86" s="52"/>
      <c r="L86" s="52"/>
      <c r="M86" s="4"/>
      <c r="N86" s="52">
        <v>0</v>
      </c>
      <c r="Q86" s="137">
        <f t="shared" si="18"/>
        <v>0</v>
      </c>
      <c r="S86" s="137" t="e">
        <f t="shared" si="19"/>
        <v>#DIV/0!</v>
      </c>
      <c r="T86" s="56" t="b">
        <f t="shared" si="20"/>
        <v>1</v>
      </c>
    </row>
    <row r="87" spans="1:20" x14ac:dyDescent="0.25">
      <c r="A87" s="47"/>
      <c r="B87" s="6" t="s">
        <v>186</v>
      </c>
      <c r="C87" s="72">
        <v>9.93</v>
      </c>
      <c r="D87" s="81">
        <v>0</v>
      </c>
      <c r="E87" s="81">
        <v>0</v>
      </c>
      <c r="F87" s="81">
        <v>0</v>
      </c>
      <c r="G87" s="4">
        <f t="shared" si="15"/>
        <v>0</v>
      </c>
      <c r="H87" s="4">
        <f t="shared" si="16"/>
        <v>0</v>
      </c>
      <c r="I87" s="4">
        <f t="shared" si="17"/>
        <v>0</v>
      </c>
      <c r="J87" s="52"/>
      <c r="K87" s="52"/>
      <c r="L87" s="52"/>
      <c r="M87" s="4"/>
      <c r="N87" s="52">
        <v>0</v>
      </c>
      <c r="Q87" s="137">
        <f t="shared" si="18"/>
        <v>0</v>
      </c>
      <c r="S87" s="137" t="e">
        <f t="shared" si="19"/>
        <v>#DIV/0!</v>
      </c>
      <c r="T87" s="56" t="b">
        <f t="shared" si="20"/>
        <v>1</v>
      </c>
    </row>
    <row r="88" spans="1:20" x14ac:dyDescent="0.25">
      <c r="A88" s="47"/>
      <c r="B88" s="6" t="s">
        <v>50</v>
      </c>
      <c r="C88" s="72">
        <v>12.73</v>
      </c>
      <c r="D88" s="81">
        <v>0</v>
      </c>
      <c r="E88" s="81">
        <v>0</v>
      </c>
      <c r="F88" s="81">
        <v>0</v>
      </c>
      <c r="G88" s="4">
        <f t="shared" si="15"/>
        <v>0</v>
      </c>
      <c r="H88" s="4">
        <f t="shared" si="16"/>
        <v>0</v>
      </c>
      <c r="I88" s="4">
        <f t="shared" si="17"/>
        <v>0</v>
      </c>
      <c r="J88" s="52"/>
      <c r="K88" s="52"/>
      <c r="L88" s="52"/>
      <c r="M88" s="4"/>
      <c r="N88" s="52">
        <v>0</v>
      </c>
      <c r="Q88" s="137">
        <f t="shared" si="18"/>
        <v>0</v>
      </c>
      <c r="S88" s="137" t="e">
        <f t="shared" si="19"/>
        <v>#DIV/0!</v>
      </c>
      <c r="T88" s="56" t="b">
        <f t="shared" si="20"/>
        <v>1</v>
      </c>
    </row>
    <row r="89" spans="1:20" x14ac:dyDescent="0.25">
      <c r="A89" s="47"/>
      <c r="B89" s="6" t="s">
        <v>160</v>
      </c>
      <c r="C89" s="72">
        <v>21.080000000000002</v>
      </c>
      <c r="D89" s="81">
        <v>0</v>
      </c>
      <c r="E89" s="81">
        <v>0</v>
      </c>
      <c r="F89" s="81">
        <v>0</v>
      </c>
      <c r="G89" s="4">
        <f t="shared" si="15"/>
        <v>0</v>
      </c>
      <c r="H89" s="4">
        <f t="shared" si="16"/>
        <v>0</v>
      </c>
      <c r="I89" s="4">
        <f t="shared" si="17"/>
        <v>0</v>
      </c>
      <c r="J89" s="52"/>
      <c r="K89" s="52"/>
      <c r="L89" s="52"/>
      <c r="M89" s="4"/>
      <c r="N89" s="52">
        <v>0</v>
      </c>
      <c r="Q89" s="137">
        <f t="shared" si="18"/>
        <v>0</v>
      </c>
      <c r="S89" s="137" t="e">
        <f t="shared" si="19"/>
        <v>#DIV/0!</v>
      </c>
      <c r="T89" s="56" t="b">
        <f t="shared" si="20"/>
        <v>1</v>
      </c>
    </row>
    <row r="90" spans="1:20" x14ac:dyDescent="0.25">
      <c r="A90" s="47"/>
      <c r="B90" s="6" t="s">
        <v>48</v>
      </c>
      <c r="C90" s="72">
        <v>21.87</v>
      </c>
      <c r="D90" s="81">
        <v>0</v>
      </c>
      <c r="E90" s="81">
        <v>0</v>
      </c>
      <c r="F90" s="81">
        <v>0</v>
      </c>
      <c r="G90" s="4">
        <f t="shared" si="15"/>
        <v>0</v>
      </c>
      <c r="H90" s="4">
        <f t="shared" si="16"/>
        <v>0</v>
      </c>
      <c r="I90" s="4">
        <f t="shared" si="17"/>
        <v>0</v>
      </c>
      <c r="J90" s="52"/>
      <c r="K90" s="52"/>
      <c r="L90" s="52"/>
      <c r="M90" s="4"/>
      <c r="N90" s="52">
        <v>0</v>
      </c>
      <c r="Q90" s="137">
        <f t="shared" si="18"/>
        <v>0</v>
      </c>
      <c r="S90" s="137" t="e">
        <f t="shared" si="19"/>
        <v>#DIV/0!</v>
      </c>
      <c r="T90" s="56" t="b">
        <f t="shared" si="20"/>
        <v>1</v>
      </c>
    </row>
    <row r="91" spans="1:20" ht="47.25" hidden="1" x14ac:dyDescent="0.25">
      <c r="A91" s="47" t="s">
        <v>187</v>
      </c>
      <c r="B91" s="19" t="s">
        <v>188</v>
      </c>
      <c r="C91" s="91">
        <f>C92+C93</f>
        <v>246.81</v>
      </c>
      <c r="D91" s="92">
        <f>D92+D88+D89+D90+D93</f>
        <v>0</v>
      </c>
      <c r="E91" s="92">
        <f>E92+E88+E89+E90+E93</f>
        <v>0</v>
      </c>
      <c r="F91" s="92">
        <f>F92+F88+F89+F90+F93</f>
        <v>0</v>
      </c>
      <c r="G91" s="4">
        <f t="shared" si="15"/>
        <v>0</v>
      </c>
      <c r="H91" s="4">
        <f t="shared" si="16"/>
        <v>0</v>
      </c>
      <c r="I91" s="4">
        <f t="shared" si="17"/>
        <v>0</v>
      </c>
      <c r="J91" s="52"/>
      <c r="K91" s="52"/>
      <c r="L91" s="52"/>
      <c r="M91" s="4"/>
      <c r="N91" s="52"/>
      <c r="Q91" s="137">
        <f t="shared" si="18"/>
        <v>0</v>
      </c>
      <c r="S91" s="137" t="e">
        <f t="shared" si="19"/>
        <v>#DIV/0!</v>
      </c>
      <c r="T91" s="56" t="b">
        <f t="shared" si="20"/>
        <v>1</v>
      </c>
    </row>
    <row r="92" spans="1:20" x14ac:dyDescent="0.25">
      <c r="A92" s="47"/>
      <c r="B92" s="6" t="s">
        <v>49</v>
      </c>
      <c r="C92" s="72">
        <v>235.095</v>
      </c>
      <c r="D92" s="84">
        <v>0</v>
      </c>
      <c r="E92" s="84">
        <v>0</v>
      </c>
      <c r="F92" s="84">
        <v>0</v>
      </c>
      <c r="G92" s="4">
        <f t="shared" si="15"/>
        <v>0</v>
      </c>
      <c r="H92" s="4">
        <f t="shared" si="16"/>
        <v>0</v>
      </c>
      <c r="I92" s="4">
        <f t="shared" si="17"/>
        <v>0</v>
      </c>
      <c r="J92" s="52"/>
      <c r="K92" s="52"/>
      <c r="L92" s="52"/>
      <c r="M92" s="4"/>
      <c r="N92" s="52">
        <v>0</v>
      </c>
      <c r="Q92" s="137">
        <f t="shared" si="18"/>
        <v>0</v>
      </c>
      <c r="S92" s="137" t="e">
        <f t="shared" si="19"/>
        <v>#DIV/0!</v>
      </c>
      <c r="T92" s="56" t="b">
        <f t="shared" si="20"/>
        <v>1</v>
      </c>
    </row>
    <row r="93" spans="1:20" x14ac:dyDescent="0.25">
      <c r="A93" s="47"/>
      <c r="B93" s="6" t="s">
        <v>189</v>
      </c>
      <c r="C93" s="72">
        <v>11.715</v>
      </c>
      <c r="D93" s="81">
        <v>0</v>
      </c>
      <c r="E93" s="81">
        <v>0</v>
      </c>
      <c r="F93" s="81">
        <v>0</v>
      </c>
      <c r="G93" s="4">
        <f t="shared" si="15"/>
        <v>0</v>
      </c>
      <c r="H93" s="4">
        <f t="shared" si="16"/>
        <v>0</v>
      </c>
      <c r="I93" s="4">
        <f t="shared" si="17"/>
        <v>0</v>
      </c>
      <c r="J93" s="52"/>
      <c r="K93" s="52"/>
      <c r="L93" s="52"/>
      <c r="M93" s="4"/>
      <c r="N93" s="52">
        <v>0</v>
      </c>
      <c r="Q93" s="137">
        <f t="shared" si="18"/>
        <v>0</v>
      </c>
      <c r="S93" s="137" t="e">
        <f t="shared" si="19"/>
        <v>#DIV/0!</v>
      </c>
      <c r="T93" s="56" t="b">
        <f t="shared" si="20"/>
        <v>1</v>
      </c>
    </row>
    <row r="94" spans="1:20" s="119" customFormat="1" x14ac:dyDescent="0.25">
      <c r="A94" s="47">
        <v>11</v>
      </c>
      <c r="B94" s="33" t="s">
        <v>52</v>
      </c>
      <c r="C94" s="97">
        <f>C95+C100</f>
        <v>320.30110000000002</v>
      </c>
      <c r="D94" s="47">
        <v>0</v>
      </c>
      <c r="E94" s="47">
        <v>0</v>
      </c>
      <c r="F94" s="102">
        <f>F95+F100</f>
        <v>0</v>
      </c>
      <c r="G94" s="130">
        <f t="shared" si="15"/>
        <v>0</v>
      </c>
      <c r="H94" s="130">
        <f t="shared" si="16"/>
        <v>0</v>
      </c>
      <c r="I94" s="130">
        <f t="shared" si="17"/>
        <v>0</v>
      </c>
      <c r="J94" s="47"/>
      <c r="K94" s="47"/>
      <c r="L94" s="47"/>
      <c r="M94" s="130"/>
      <c r="N94" s="47"/>
      <c r="T94" s="117"/>
    </row>
    <row r="95" spans="1:20" ht="47.25" hidden="1" x14ac:dyDescent="0.25">
      <c r="A95" s="47" t="s">
        <v>190</v>
      </c>
      <c r="B95" s="19" t="s">
        <v>191</v>
      </c>
      <c r="C95" s="91">
        <f>C96+C97+C98+C99</f>
        <v>278.21210000000002</v>
      </c>
      <c r="D95" s="52"/>
      <c r="E95" s="52"/>
      <c r="F95" s="70">
        <f>F96+F97+F98</f>
        <v>0</v>
      </c>
      <c r="G95" s="4">
        <f t="shared" si="15"/>
        <v>0</v>
      </c>
      <c r="H95" s="4">
        <f t="shared" si="16"/>
        <v>0</v>
      </c>
      <c r="I95" s="4">
        <f t="shared" si="17"/>
        <v>0</v>
      </c>
      <c r="J95" s="52"/>
      <c r="K95" s="52"/>
      <c r="L95" s="52"/>
      <c r="M95" s="4"/>
      <c r="N95" s="52"/>
      <c r="Q95" s="137">
        <f t="shared" ref="Q95:Q102" si="21">INT(F95*0.3499)</f>
        <v>0</v>
      </c>
      <c r="S95" s="137" t="e">
        <f t="shared" ref="S95:S102" si="22">(Q95/F95)&lt;0.35</f>
        <v>#DIV/0!</v>
      </c>
      <c r="T95" s="56" t="b">
        <f t="shared" ref="T95:T102" si="23">IF(F95&lt;E95,N95&lt;Q95,N95&lt;=Q95)</f>
        <v>1</v>
      </c>
    </row>
    <row r="96" spans="1:20" x14ac:dyDescent="0.25">
      <c r="A96" s="47"/>
      <c r="B96" s="6" t="s">
        <v>192</v>
      </c>
      <c r="C96" s="72">
        <v>30.4</v>
      </c>
      <c r="D96" s="81">
        <v>0</v>
      </c>
      <c r="E96" s="81">
        <v>0</v>
      </c>
      <c r="F96" s="81">
        <v>0</v>
      </c>
      <c r="G96" s="4">
        <f t="shared" si="15"/>
        <v>0</v>
      </c>
      <c r="H96" s="4">
        <f t="shared" si="16"/>
        <v>0</v>
      </c>
      <c r="I96" s="4">
        <f t="shared" si="17"/>
        <v>0</v>
      </c>
      <c r="J96" s="52"/>
      <c r="K96" s="52"/>
      <c r="L96" s="52"/>
      <c r="M96" s="4"/>
      <c r="N96" s="52">
        <v>0</v>
      </c>
      <c r="Q96" s="137">
        <f t="shared" si="21"/>
        <v>0</v>
      </c>
      <c r="S96" s="137" t="e">
        <f t="shared" si="22"/>
        <v>#DIV/0!</v>
      </c>
      <c r="T96" s="56" t="b">
        <f t="shared" si="23"/>
        <v>1</v>
      </c>
    </row>
    <row r="97" spans="1:20" x14ac:dyDescent="0.25">
      <c r="A97" s="47"/>
      <c r="B97" s="6" t="s">
        <v>55</v>
      </c>
      <c r="C97" s="72">
        <v>187.5291</v>
      </c>
      <c r="D97" s="81">
        <v>0</v>
      </c>
      <c r="E97" s="81">
        <v>0</v>
      </c>
      <c r="F97" s="81">
        <v>0</v>
      </c>
      <c r="G97" s="4">
        <f t="shared" si="15"/>
        <v>0</v>
      </c>
      <c r="H97" s="4">
        <f t="shared" si="16"/>
        <v>0</v>
      </c>
      <c r="I97" s="4">
        <f t="shared" si="17"/>
        <v>0</v>
      </c>
      <c r="J97" s="52"/>
      <c r="K97" s="52"/>
      <c r="L97" s="52"/>
      <c r="M97" s="4"/>
      <c r="N97" s="52">
        <v>0</v>
      </c>
      <c r="Q97" s="137">
        <f t="shared" si="21"/>
        <v>0</v>
      </c>
      <c r="S97" s="137" t="e">
        <f t="shared" si="22"/>
        <v>#DIV/0!</v>
      </c>
      <c r="T97" s="56" t="b">
        <f t="shared" si="23"/>
        <v>1</v>
      </c>
    </row>
    <row r="98" spans="1:20" x14ac:dyDescent="0.25">
      <c r="A98" s="47"/>
      <c r="B98" s="6" t="s">
        <v>53</v>
      </c>
      <c r="C98" s="72">
        <v>17.209</v>
      </c>
      <c r="D98" s="81">
        <v>0</v>
      </c>
      <c r="E98" s="81">
        <v>0</v>
      </c>
      <c r="F98" s="81">
        <v>0</v>
      </c>
      <c r="G98" s="4">
        <f t="shared" si="15"/>
        <v>0</v>
      </c>
      <c r="H98" s="4">
        <f t="shared" si="16"/>
        <v>0</v>
      </c>
      <c r="I98" s="4">
        <f t="shared" si="17"/>
        <v>0</v>
      </c>
      <c r="J98" s="52"/>
      <c r="K98" s="52"/>
      <c r="L98" s="52"/>
      <c r="M98" s="4"/>
      <c r="N98" s="52">
        <v>0</v>
      </c>
      <c r="Q98" s="137">
        <f t="shared" si="21"/>
        <v>0</v>
      </c>
      <c r="S98" s="137" t="e">
        <f t="shared" si="22"/>
        <v>#DIV/0!</v>
      </c>
      <c r="T98" s="56" t="b">
        <f t="shared" si="23"/>
        <v>1</v>
      </c>
    </row>
    <row r="99" spans="1:20" x14ac:dyDescent="0.25">
      <c r="A99" s="47"/>
      <c r="B99" s="6" t="s">
        <v>193</v>
      </c>
      <c r="C99" s="72">
        <v>43.073999999999998</v>
      </c>
      <c r="D99" s="81">
        <v>0</v>
      </c>
      <c r="E99" s="81">
        <v>0</v>
      </c>
      <c r="F99" s="81">
        <v>0</v>
      </c>
      <c r="G99" s="4">
        <f t="shared" si="15"/>
        <v>0</v>
      </c>
      <c r="H99" s="4">
        <f t="shared" si="16"/>
        <v>0</v>
      </c>
      <c r="I99" s="4">
        <f t="shared" si="17"/>
        <v>0</v>
      </c>
      <c r="J99" s="52"/>
      <c r="K99" s="52"/>
      <c r="L99" s="52"/>
      <c r="M99" s="4"/>
      <c r="N99" s="52">
        <v>0</v>
      </c>
      <c r="Q99" s="137">
        <f t="shared" si="21"/>
        <v>0</v>
      </c>
      <c r="S99" s="137" t="e">
        <f t="shared" si="22"/>
        <v>#DIV/0!</v>
      </c>
      <c r="T99" s="56" t="b">
        <f t="shared" si="23"/>
        <v>1</v>
      </c>
    </row>
    <row r="100" spans="1:20" ht="47.25" hidden="1" x14ac:dyDescent="0.25">
      <c r="A100" s="47" t="s">
        <v>194</v>
      </c>
      <c r="B100" s="19" t="s">
        <v>195</v>
      </c>
      <c r="C100" s="69">
        <f>SUM(C101:C102)</f>
        <v>42.088999999999999</v>
      </c>
      <c r="D100" s="70">
        <f>D101+D102</f>
        <v>0</v>
      </c>
      <c r="E100" s="70">
        <f>E101+E102</f>
        <v>0</v>
      </c>
      <c r="F100" s="70">
        <f>F101+F102</f>
        <v>0</v>
      </c>
      <c r="G100" s="4">
        <f t="shared" si="15"/>
        <v>0</v>
      </c>
      <c r="H100" s="4">
        <f t="shared" si="16"/>
        <v>0</v>
      </c>
      <c r="I100" s="4">
        <f t="shared" si="17"/>
        <v>0</v>
      </c>
      <c r="J100" s="52"/>
      <c r="K100" s="52"/>
      <c r="L100" s="52"/>
      <c r="M100" s="4"/>
      <c r="N100" s="52"/>
      <c r="Q100" s="137">
        <f t="shared" si="21"/>
        <v>0</v>
      </c>
      <c r="S100" s="137" t="e">
        <f t="shared" si="22"/>
        <v>#DIV/0!</v>
      </c>
      <c r="T100" s="56" t="b">
        <f t="shared" si="23"/>
        <v>1</v>
      </c>
    </row>
    <row r="101" spans="1:20" x14ac:dyDescent="0.25">
      <c r="A101" s="47"/>
      <c r="B101" s="6" t="s">
        <v>196</v>
      </c>
      <c r="C101" s="72">
        <v>31.93</v>
      </c>
      <c r="D101" s="81">
        <v>0</v>
      </c>
      <c r="E101" s="81">
        <v>0</v>
      </c>
      <c r="F101" s="81">
        <v>0</v>
      </c>
      <c r="G101" s="4">
        <f t="shared" si="15"/>
        <v>0</v>
      </c>
      <c r="H101" s="4">
        <f t="shared" si="16"/>
        <v>0</v>
      </c>
      <c r="I101" s="4">
        <f t="shared" si="17"/>
        <v>0</v>
      </c>
      <c r="J101" s="52"/>
      <c r="K101" s="52"/>
      <c r="L101" s="52"/>
      <c r="M101" s="4"/>
      <c r="N101" s="52">
        <v>0</v>
      </c>
      <c r="Q101" s="137">
        <f t="shared" si="21"/>
        <v>0</v>
      </c>
      <c r="S101" s="137" t="e">
        <f t="shared" si="22"/>
        <v>#DIV/0!</v>
      </c>
      <c r="T101" s="56" t="b">
        <f t="shared" si="23"/>
        <v>1</v>
      </c>
    </row>
    <row r="102" spans="1:20" x14ac:dyDescent="0.25">
      <c r="A102" s="47"/>
      <c r="B102" s="6" t="s">
        <v>54</v>
      </c>
      <c r="C102" s="72">
        <v>10.159000000000001</v>
      </c>
      <c r="D102" s="81">
        <v>0</v>
      </c>
      <c r="E102" s="81">
        <v>0</v>
      </c>
      <c r="F102" s="81">
        <v>0</v>
      </c>
      <c r="G102" s="4">
        <f t="shared" si="15"/>
        <v>0</v>
      </c>
      <c r="H102" s="4">
        <f t="shared" si="16"/>
        <v>0</v>
      </c>
      <c r="I102" s="4">
        <f t="shared" si="17"/>
        <v>0</v>
      </c>
      <c r="J102" s="52"/>
      <c r="K102" s="52"/>
      <c r="L102" s="52"/>
      <c r="M102" s="4"/>
      <c r="N102" s="52">
        <v>0</v>
      </c>
      <c r="Q102" s="137">
        <f t="shared" si="21"/>
        <v>0</v>
      </c>
      <c r="S102" s="137" t="e">
        <f t="shared" si="22"/>
        <v>#DIV/0!</v>
      </c>
      <c r="T102" s="56" t="b">
        <f t="shared" si="23"/>
        <v>1</v>
      </c>
    </row>
    <row r="103" spans="1:20" s="119" customFormat="1" x14ac:dyDescent="0.25">
      <c r="A103" s="47">
        <v>12</v>
      </c>
      <c r="B103" s="33" t="s">
        <v>56</v>
      </c>
      <c r="C103" s="97">
        <f>C104</f>
        <v>160.155</v>
      </c>
      <c r="D103" s="47">
        <v>0</v>
      </c>
      <c r="E103" s="47">
        <v>0</v>
      </c>
      <c r="F103" s="127">
        <f>F104</f>
        <v>0</v>
      </c>
      <c r="G103" s="130">
        <f t="shared" si="15"/>
        <v>0</v>
      </c>
      <c r="H103" s="130">
        <f t="shared" si="16"/>
        <v>0</v>
      </c>
      <c r="I103" s="130">
        <f t="shared" si="17"/>
        <v>0</v>
      </c>
      <c r="J103" s="47"/>
      <c r="K103" s="47"/>
      <c r="L103" s="47"/>
      <c r="M103" s="130"/>
      <c r="N103" s="47"/>
      <c r="T103" s="117"/>
    </row>
    <row r="104" spans="1:20" ht="47.25" hidden="1" x14ac:dyDescent="0.25">
      <c r="A104" s="47"/>
      <c r="B104" s="19" t="s">
        <v>197</v>
      </c>
      <c r="C104" s="69">
        <f>C105+C106</f>
        <v>160.155</v>
      </c>
      <c r="D104" s="52"/>
      <c r="E104" s="52"/>
      <c r="F104" s="70">
        <f>F105+F106</f>
        <v>0</v>
      </c>
      <c r="G104" s="4">
        <f t="shared" si="15"/>
        <v>0</v>
      </c>
      <c r="H104" s="4">
        <f t="shared" si="16"/>
        <v>0</v>
      </c>
      <c r="I104" s="4">
        <f t="shared" si="17"/>
        <v>0</v>
      </c>
      <c r="J104" s="52"/>
      <c r="K104" s="52"/>
      <c r="L104" s="52"/>
      <c r="M104" s="4"/>
      <c r="N104" s="52"/>
      <c r="Q104" s="137">
        <f>INT(F104*0.3499)</f>
        <v>0</v>
      </c>
      <c r="S104" s="137" t="e">
        <f>(Q104/F104)&lt;0.35</f>
        <v>#DIV/0!</v>
      </c>
      <c r="T104" s="56" t="b">
        <f>IF(F104&lt;E104,N104&lt;Q104,N104&lt;=Q104)</f>
        <v>1</v>
      </c>
    </row>
    <row r="105" spans="1:20" x14ac:dyDescent="0.25">
      <c r="A105" s="47"/>
      <c r="B105" s="6" t="s">
        <v>58</v>
      </c>
      <c r="C105" s="72">
        <v>34.854999999999997</v>
      </c>
      <c r="D105" s="73">
        <v>0</v>
      </c>
      <c r="E105" s="73">
        <v>0</v>
      </c>
      <c r="F105" s="73">
        <v>0</v>
      </c>
      <c r="G105" s="4">
        <f t="shared" si="15"/>
        <v>0</v>
      </c>
      <c r="H105" s="4">
        <f t="shared" si="16"/>
        <v>0</v>
      </c>
      <c r="I105" s="4">
        <f t="shared" si="17"/>
        <v>0</v>
      </c>
      <c r="J105" s="52"/>
      <c r="K105" s="52"/>
      <c r="L105" s="52"/>
      <c r="M105" s="4"/>
      <c r="N105" s="52">
        <v>0</v>
      </c>
      <c r="Q105" s="137">
        <f>INT(F105*0.3499)</f>
        <v>0</v>
      </c>
      <c r="S105" s="137" t="e">
        <f>(Q105/F105)&lt;0.35</f>
        <v>#DIV/0!</v>
      </c>
      <c r="T105" s="56" t="b">
        <f>IF(F105&lt;E105,N105&lt;Q105,N105&lt;=Q105)</f>
        <v>1</v>
      </c>
    </row>
    <row r="106" spans="1:20" x14ac:dyDescent="0.25">
      <c r="A106" s="47"/>
      <c r="B106" s="6" t="s">
        <v>57</v>
      </c>
      <c r="C106" s="72">
        <v>125.3</v>
      </c>
      <c r="D106" s="73">
        <v>0</v>
      </c>
      <c r="E106" s="73">
        <v>0</v>
      </c>
      <c r="F106" s="73">
        <v>0</v>
      </c>
      <c r="G106" s="4">
        <f t="shared" si="15"/>
        <v>0</v>
      </c>
      <c r="H106" s="4">
        <f t="shared" si="16"/>
        <v>0</v>
      </c>
      <c r="I106" s="4">
        <f t="shared" si="17"/>
        <v>0</v>
      </c>
      <c r="J106" s="52"/>
      <c r="K106" s="52"/>
      <c r="L106" s="52"/>
      <c r="M106" s="4"/>
      <c r="N106" s="52">
        <v>0</v>
      </c>
      <c r="Q106" s="137">
        <f>INT(F106*0.3499)</f>
        <v>0</v>
      </c>
      <c r="S106" s="137" t="e">
        <f>(Q106/F106)&lt;0.35</f>
        <v>#DIV/0!</v>
      </c>
      <c r="T106" s="56" t="b">
        <f>IF(F106&lt;E106,N106&lt;Q106,N106&lt;=Q106)</f>
        <v>1</v>
      </c>
    </row>
    <row r="107" spans="1:20" s="119" customFormat="1" x14ac:dyDescent="0.25">
      <c r="A107" s="47">
        <v>13</v>
      </c>
      <c r="B107" s="33" t="s">
        <v>59</v>
      </c>
      <c r="C107" s="97">
        <f>C108</f>
        <v>242.233</v>
      </c>
      <c r="D107" s="47">
        <v>0</v>
      </c>
      <c r="E107" s="47">
        <v>0</v>
      </c>
      <c r="F107" s="127">
        <f>F108</f>
        <v>0</v>
      </c>
      <c r="G107" s="130">
        <f t="shared" si="15"/>
        <v>0</v>
      </c>
      <c r="H107" s="130">
        <f t="shared" si="16"/>
        <v>0</v>
      </c>
      <c r="I107" s="130">
        <f t="shared" si="17"/>
        <v>0</v>
      </c>
      <c r="J107" s="47"/>
      <c r="K107" s="47"/>
      <c r="L107" s="47"/>
      <c r="M107" s="130"/>
      <c r="N107" s="47"/>
      <c r="T107" s="117"/>
    </row>
    <row r="108" spans="1:20" ht="47.25" hidden="1" x14ac:dyDescent="0.25">
      <c r="A108" s="47" t="s">
        <v>198</v>
      </c>
      <c r="B108" s="19" t="s">
        <v>199</v>
      </c>
      <c r="C108" s="69">
        <f>C109+C110</f>
        <v>242.233</v>
      </c>
      <c r="D108" s="52"/>
      <c r="E108" s="52"/>
      <c r="F108" s="70">
        <f>F109+F110</f>
        <v>0</v>
      </c>
      <c r="G108" s="4">
        <f t="shared" si="15"/>
        <v>0</v>
      </c>
      <c r="H108" s="4">
        <f t="shared" si="16"/>
        <v>0</v>
      </c>
      <c r="I108" s="4">
        <f t="shared" si="17"/>
        <v>0</v>
      </c>
      <c r="J108" s="52"/>
      <c r="K108" s="52"/>
      <c r="L108" s="52"/>
      <c r="M108" s="4"/>
      <c r="N108" s="52"/>
      <c r="Q108" s="137">
        <f>INT(F108*0.3499)</f>
        <v>0</v>
      </c>
      <c r="S108" s="137" t="e">
        <f>(Q108/F108)&lt;0.35</f>
        <v>#DIV/0!</v>
      </c>
      <c r="T108" s="56" t="b">
        <f>IF(F108&lt;E108,N108&lt;Q108,N108&lt;=Q108)</f>
        <v>1</v>
      </c>
    </row>
    <row r="109" spans="1:20" x14ac:dyDescent="0.25">
      <c r="A109" s="47"/>
      <c r="B109" s="6" t="s">
        <v>61</v>
      </c>
      <c r="C109" s="72">
        <v>98.911000000000001</v>
      </c>
      <c r="D109" s="73">
        <v>0</v>
      </c>
      <c r="E109" s="73">
        <v>0</v>
      </c>
      <c r="F109" s="81">
        <v>0</v>
      </c>
      <c r="G109" s="4">
        <f t="shared" si="15"/>
        <v>0</v>
      </c>
      <c r="H109" s="4">
        <f t="shared" si="16"/>
        <v>0</v>
      </c>
      <c r="I109" s="4">
        <f t="shared" si="17"/>
        <v>0</v>
      </c>
      <c r="J109" s="52"/>
      <c r="K109" s="52"/>
      <c r="L109" s="52"/>
      <c r="M109" s="4"/>
      <c r="N109" s="52">
        <v>0</v>
      </c>
      <c r="Q109" s="137">
        <f>INT(F109*0.3499)</f>
        <v>0</v>
      </c>
      <c r="S109" s="137" t="e">
        <f>(Q109/F109)&lt;0.35</f>
        <v>#DIV/0!</v>
      </c>
      <c r="T109" s="56" t="b">
        <f>IF(F109&lt;E109,N109&lt;Q109,N109&lt;=Q109)</f>
        <v>1</v>
      </c>
    </row>
    <row r="110" spans="1:20" x14ac:dyDescent="0.25">
      <c r="A110" s="47"/>
      <c r="B110" s="6" t="s">
        <v>60</v>
      </c>
      <c r="C110" s="72">
        <v>143.322</v>
      </c>
      <c r="D110" s="73">
        <v>0</v>
      </c>
      <c r="E110" s="73">
        <v>0</v>
      </c>
      <c r="F110" s="81">
        <v>0</v>
      </c>
      <c r="G110" s="4">
        <f t="shared" si="15"/>
        <v>0</v>
      </c>
      <c r="H110" s="4">
        <f t="shared" si="16"/>
        <v>0</v>
      </c>
      <c r="I110" s="4">
        <f t="shared" si="17"/>
        <v>0</v>
      </c>
      <c r="J110" s="52"/>
      <c r="K110" s="52"/>
      <c r="L110" s="52"/>
      <c r="M110" s="4"/>
      <c r="N110" s="52">
        <v>0</v>
      </c>
      <c r="Q110" s="137">
        <f>INT(F110*0.3499)</f>
        <v>0</v>
      </c>
      <c r="S110" s="137" t="e">
        <f>(Q110/F110)&lt;0.35</f>
        <v>#DIV/0!</v>
      </c>
      <c r="T110" s="56" t="b">
        <f>IF(F110&lt;E110,N110&lt;Q110,N110&lt;=Q110)</f>
        <v>1</v>
      </c>
    </row>
    <row r="111" spans="1:20" s="119" customFormat="1" x14ac:dyDescent="0.25">
      <c r="A111" s="47">
        <v>14</v>
      </c>
      <c r="B111" s="96" t="s">
        <v>62</v>
      </c>
      <c r="C111" s="97">
        <f>C112+C117</f>
        <v>657.37099999999998</v>
      </c>
      <c r="D111" s="47">
        <v>0</v>
      </c>
      <c r="E111" s="47">
        <v>0</v>
      </c>
      <c r="F111" s="127">
        <f>F112+F117</f>
        <v>7</v>
      </c>
      <c r="G111" s="130">
        <f t="shared" si="15"/>
        <v>0</v>
      </c>
      <c r="H111" s="130">
        <f t="shared" si="16"/>
        <v>0</v>
      </c>
      <c r="I111" s="130">
        <f t="shared" si="17"/>
        <v>1.0648477039601686E-2</v>
      </c>
      <c r="J111" s="47"/>
      <c r="K111" s="47"/>
      <c r="L111" s="47"/>
      <c r="M111" s="130"/>
      <c r="N111" s="47"/>
      <c r="T111" s="117"/>
    </row>
    <row r="112" spans="1:20" ht="47.25" hidden="1" x14ac:dyDescent="0.25">
      <c r="A112" s="47" t="s">
        <v>200</v>
      </c>
      <c r="B112" s="19" t="s">
        <v>201</v>
      </c>
      <c r="C112" s="69">
        <f>C113+C114+C115+C116</f>
        <v>575.74900000000002</v>
      </c>
      <c r="D112" s="52"/>
      <c r="E112" s="52"/>
      <c r="F112" s="70">
        <f>F113+F114+F115+F116</f>
        <v>7</v>
      </c>
      <c r="G112" s="4">
        <f t="shared" si="15"/>
        <v>0</v>
      </c>
      <c r="H112" s="4">
        <f t="shared" si="16"/>
        <v>0</v>
      </c>
      <c r="I112" s="4">
        <f t="shared" si="17"/>
        <v>1.2158075828182072E-2</v>
      </c>
      <c r="J112" s="52"/>
      <c r="K112" s="52"/>
      <c r="L112" s="52"/>
      <c r="M112" s="4"/>
      <c r="N112" s="52"/>
      <c r="Q112" s="137">
        <f t="shared" ref="Q112:Q118" si="24">INT(F112*0.3499)</f>
        <v>2</v>
      </c>
      <c r="S112" s="137" t="b">
        <f t="shared" ref="S112:S118" si="25">(Q112/F112)&lt;0.35</f>
        <v>1</v>
      </c>
      <c r="T112" s="56" t="b">
        <f t="shared" ref="T112:T118" si="26">IF(F112&lt;E112,N112&lt;Q112,N112&lt;=Q112)</f>
        <v>1</v>
      </c>
    </row>
    <row r="113" spans="1:20" x14ac:dyDescent="0.25">
      <c r="A113" s="47"/>
      <c r="B113" s="6" t="s">
        <v>202</v>
      </c>
      <c r="C113" s="72">
        <v>118.37</v>
      </c>
      <c r="D113" s="52">
        <v>0</v>
      </c>
      <c r="E113" s="52">
        <v>0</v>
      </c>
      <c r="F113" s="81">
        <v>0</v>
      </c>
      <c r="G113" s="4">
        <f t="shared" si="15"/>
        <v>0</v>
      </c>
      <c r="H113" s="4">
        <f t="shared" si="16"/>
        <v>0</v>
      </c>
      <c r="I113" s="4">
        <f t="shared" si="17"/>
        <v>0</v>
      </c>
      <c r="J113" s="52"/>
      <c r="K113" s="52"/>
      <c r="L113" s="52"/>
      <c r="M113" s="4"/>
      <c r="N113" s="52">
        <v>0</v>
      </c>
      <c r="Q113" s="137">
        <f t="shared" si="24"/>
        <v>0</v>
      </c>
      <c r="S113" s="137" t="e">
        <f t="shared" si="25"/>
        <v>#DIV/0!</v>
      </c>
      <c r="T113" s="56" t="b">
        <f t="shared" si="26"/>
        <v>1</v>
      </c>
    </row>
    <row r="114" spans="1:20" x14ac:dyDescent="0.25">
      <c r="A114" s="47"/>
      <c r="B114" s="6" t="s">
        <v>66</v>
      </c>
      <c r="C114" s="72">
        <v>305.89</v>
      </c>
      <c r="D114" s="52">
        <v>0</v>
      </c>
      <c r="E114" s="52">
        <v>0</v>
      </c>
      <c r="F114" s="81">
        <v>0</v>
      </c>
      <c r="G114" s="4">
        <f t="shared" si="15"/>
        <v>0</v>
      </c>
      <c r="H114" s="4">
        <f t="shared" si="16"/>
        <v>0</v>
      </c>
      <c r="I114" s="4">
        <f t="shared" si="17"/>
        <v>0</v>
      </c>
      <c r="J114" s="52"/>
      <c r="K114" s="52"/>
      <c r="L114" s="52"/>
      <c r="M114" s="4"/>
      <c r="N114" s="52">
        <v>0</v>
      </c>
      <c r="Q114" s="137">
        <f t="shared" si="24"/>
        <v>0</v>
      </c>
      <c r="S114" s="137" t="e">
        <f t="shared" si="25"/>
        <v>#DIV/0!</v>
      </c>
      <c r="T114" s="56" t="b">
        <f t="shared" si="26"/>
        <v>1</v>
      </c>
    </row>
    <row r="115" spans="1:20" x14ac:dyDescent="0.25">
      <c r="A115" s="47"/>
      <c r="B115" s="6" t="s">
        <v>63</v>
      </c>
      <c r="C115" s="72">
        <v>53.052999999999997</v>
      </c>
      <c r="D115" s="52">
        <v>0</v>
      </c>
      <c r="E115" s="52">
        <v>0</v>
      </c>
      <c r="F115" s="81">
        <v>0</v>
      </c>
      <c r="G115" s="4">
        <f t="shared" si="15"/>
        <v>0</v>
      </c>
      <c r="H115" s="4">
        <f t="shared" si="16"/>
        <v>0</v>
      </c>
      <c r="I115" s="4">
        <f t="shared" si="17"/>
        <v>0</v>
      </c>
      <c r="J115" s="52"/>
      <c r="K115" s="52"/>
      <c r="L115" s="52"/>
      <c r="M115" s="4"/>
      <c r="N115" s="52">
        <v>0</v>
      </c>
      <c r="Q115" s="137">
        <f t="shared" si="24"/>
        <v>0</v>
      </c>
      <c r="S115" s="137" t="e">
        <f t="shared" si="25"/>
        <v>#DIV/0!</v>
      </c>
      <c r="T115" s="56" t="b">
        <f t="shared" si="26"/>
        <v>1</v>
      </c>
    </row>
    <row r="116" spans="1:20" x14ac:dyDescent="0.25">
      <c r="A116" s="47"/>
      <c r="B116" s="6" t="s">
        <v>65</v>
      </c>
      <c r="C116" s="72">
        <v>98.436000000000007</v>
      </c>
      <c r="D116" s="52">
        <v>0</v>
      </c>
      <c r="E116" s="52">
        <v>0</v>
      </c>
      <c r="F116" s="81">
        <v>7</v>
      </c>
      <c r="G116" s="4">
        <f t="shared" si="15"/>
        <v>0</v>
      </c>
      <c r="H116" s="4">
        <f t="shared" si="16"/>
        <v>0</v>
      </c>
      <c r="I116" s="4">
        <f t="shared" si="17"/>
        <v>7.1112194725506922E-2</v>
      </c>
      <c r="J116" s="52"/>
      <c r="K116" s="52"/>
      <c r="L116" s="52"/>
      <c r="M116" s="4"/>
      <c r="N116" s="52">
        <v>0</v>
      </c>
      <c r="Q116" s="137">
        <f t="shared" si="24"/>
        <v>2</v>
      </c>
      <c r="S116" s="137" t="b">
        <f t="shared" si="25"/>
        <v>1</v>
      </c>
      <c r="T116" s="56" t="b">
        <f t="shared" si="26"/>
        <v>1</v>
      </c>
    </row>
    <row r="117" spans="1:20" ht="47.25" hidden="1" x14ac:dyDescent="0.25">
      <c r="A117" s="71" t="s">
        <v>64</v>
      </c>
      <c r="B117" s="19" t="s">
        <v>203</v>
      </c>
      <c r="C117" s="69">
        <f>C118</f>
        <v>81.622</v>
      </c>
      <c r="D117" s="52"/>
      <c r="E117" s="52"/>
      <c r="F117" s="70">
        <f>F118</f>
        <v>0</v>
      </c>
      <c r="G117" s="4">
        <f t="shared" si="15"/>
        <v>0</v>
      </c>
      <c r="H117" s="4">
        <f t="shared" si="16"/>
        <v>0</v>
      </c>
      <c r="I117" s="4">
        <f t="shared" si="17"/>
        <v>0</v>
      </c>
      <c r="J117" s="52"/>
      <c r="K117" s="52"/>
      <c r="L117" s="52"/>
      <c r="M117" s="4"/>
      <c r="N117" s="52"/>
      <c r="Q117" s="137">
        <f t="shared" si="24"/>
        <v>0</v>
      </c>
      <c r="S117" s="137" t="e">
        <f t="shared" si="25"/>
        <v>#DIV/0!</v>
      </c>
      <c r="T117" s="56" t="b">
        <f t="shared" si="26"/>
        <v>1</v>
      </c>
    </row>
    <row r="118" spans="1:20" x14ac:dyDescent="0.25">
      <c r="A118" s="47"/>
      <c r="B118" s="6" t="s">
        <v>131</v>
      </c>
      <c r="C118" s="72">
        <v>81.622</v>
      </c>
      <c r="D118" s="52">
        <v>0</v>
      </c>
      <c r="E118" s="52">
        <v>0</v>
      </c>
      <c r="F118" s="81">
        <v>0</v>
      </c>
      <c r="G118" s="4">
        <f t="shared" si="15"/>
        <v>0</v>
      </c>
      <c r="H118" s="4">
        <f t="shared" si="16"/>
        <v>0</v>
      </c>
      <c r="I118" s="4">
        <f t="shared" si="17"/>
        <v>0</v>
      </c>
      <c r="J118" s="52"/>
      <c r="K118" s="52"/>
      <c r="L118" s="52"/>
      <c r="M118" s="4"/>
      <c r="N118" s="52">
        <v>0</v>
      </c>
      <c r="Q118" s="137">
        <f t="shared" si="24"/>
        <v>0</v>
      </c>
      <c r="S118" s="137" t="e">
        <f t="shared" si="25"/>
        <v>#DIV/0!</v>
      </c>
      <c r="T118" s="56" t="b">
        <f t="shared" si="26"/>
        <v>1</v>
      </c>
    </row>
    <row r="119" spans="1:20" s="119" customFormat="1" x14ac:dyDescent="0.25">
      <c r="A119" s="47">
        <v>15</v>
      </c>
      <c r="B119" s="96" t="s">
        <v>67</v>
      </c>
      <c r="C119" s="101">
        <f>C120+C127</f>
        <v>573.55700000000002</v>
      </c>
      <c r="D119" s="47">
        <v>0</v>
      </c>
      <c r="E119" s="47">
        <v>0</v>
      </c>
      <c r="F119" s="127">
        <f>F120+F127</f>
        <v>0</v>
      </c>
      <c r="G119" s="130">
        <f t="shared" si="15"/>
        <v>0</v>
      </c>
      <c r="H119" s="130">
        <f t="shared" si="16"/>
        <v>0</v>
      </c>
      <c r="I119" s="130">
        <f t="shared" si="17"/>
        <v>0</v>
      </c>
      <c r="J119" s="47"/>
      <c r="K119" s="47"/>
      <c r="L119" s="47"/>
      <c r="M119" s="130"/>
      <c r="N119" s="47"/>
      <c r="T119" s="117"/>
    </row>
    <row r="120" spans="1:20" ht="47.25" hidden="1" x14ac:dyDescent="0.25">
      <c r="A120" s="47" t="s">
        <v>204</v>
      </c>
      <c r="B120" s="19" t="s">
        <v>205</v>
      </c>
      <c r="C120" s="69">
        <f>C121+C122+C123+C124+C125+C126</f>
        <v>480.61099999999999</v>
      </c>
      <c r="D120" s="52"/>
      <c r="E120" s="52"/>
      <c r="F120" s="70">
        <f>F121+F122</f>
        <v>0</v>
      </c>
      <c r="G120" s="4">
        <f t="shared" si="15"/>
        <v>0</v>
      </c>
      <c r="H120" s="4">
        <f t="shared" si="16"/>
        <v>0</v>
      </c>
      <c r="I120" s="4">
        <f t="shared" si="17"/>
        <v>0</v>
      </c>
      <c r="J120" s="52"/>
      <c r="K120" s="52"/>
      <c r="L120" s="52"/>
      <c r="M120" s="4"/>
      <c r="N120" s="52"/>
      <c r="Q120" s="137">
        <f t="shared" ref="Q120:Q129" si="27">INT(F120*0.3499)</f>
        <v>0</v>
      </c>
      <c r="S120" s="137" t="e">
        <f t="shared" ref="S120:S129" si="28">(Q120/F120)&lt;0.35</f>
        <v>#DIV/0!</v>
      </c>
      <c r="T120" s="56" t="b">
        <f t="shared" ref="T120:T129" si="29">IF(F120&lt;E120,N120&lt;Q120,N120&lt;=Q120)</f>
        <v>1</v>
      </c>
    </row>
    <row r="121" spans="1:20" x14ac:dyDescent="0.25">
      <c r="A121" s="47"/>
      <c r="B121" s="6" t="s">
        <v>206</v>
      </c>
      <c r="C121" s="72">
        <v>71.11</v>
      </c>
      <c r="D121" s="81">
        <v>0</v>
      </c>
      <c r="E121" s="81">
        <v>0</v>
      </c>
      <c r="F121" s="81">
        <v>0</v>
      </c>
      <c r="G121" s="4">
        <f t="shared" si="15"/>
        <v>0</v>
      </c>
      <c r="H121" s="4">
        <f t="shared" si="16"/>
        <v>0</v>
      </c>
      <c r="I121" s="4">
        <f t="shared" si="17"/>
        <v>0</v>
      </c>
      <c r="J121" s="52"/>
      <c r="K121" s="52"/>
      <c r="L121" s="52"/>
      <c r="M121" s="4"/>
      <c r="N121" s="52">
        <v>0</v>
      </c>
      <c r="Q121" s="137">
        <f t="shared" si="27"/>
        <v>0</v>
      </c>
      <c r="S121" s="137" t="e">
        <f t="shared" si="28"/>
        <v>#DIV/0!</v>
      </c>
      <c r="T121" s="56" t="b">
        <f t="shared" si="29"/>
        <v>1</v>
      </c>
    </row>
    <row r="122" spans="1:20" x14ac:dyDescent="0.25">
      <c r="A122" s="47"/>
      <c r="B122" s="6" t="s">
        <v>73</v>
      </c>
      <c r="C122" s="72">
        <v>164.25200000000001</v>
      </c>
      <c r="D122" s="81">
        <v>0</v>
      </c>
      <c r="E122" s="81">
        <v>0</v>
      </c>
      <c r="F122" s="81">
        <v>0</v>
      </c>
      <c r="G122" s="4">
        <f t="shared" si="15"/>
        <v>0</v>
      </c>
      <c r="H122" s="4">
        <f t="shared" si="16"/>
        <v>0</v>
      </c>
      <c r="I122" s="4">
        <f t="shared" si="17"/>
        <v>0</v>
      </c>
      <c r="J122" s="52"/>
      <c r="K122" s="52"/>
      <c r="L122" s="52"/>
      <c r="M122" s="4"/>
      <c r="N122" s="52">
        <v>0</v>
      </c>
      <c r="Q122" s="137">
        <f t="shared" si="27"/>
        <v>0</v>
      </c>
      <c r="S122" s="137" t="e">
        <f t="shared" si="28"/>
        <v>#DIV/0!</v>
      </c>
      <c r="T122" s="56" t="b">
        <f t="shared" si="29"/>
        <v>1</v>
      </c>
    </row>
    <row r="123" spans="1:20" x14ac:dyDescent="0.25">
      <c r="A123" s="47"/>
      <c r="B123" s="6" t="s">
        <v>68</v>
      </c>
      <c r="C123" s="72">
        <v>68.072000000000003</v>
      </c>
      <c r="D123" s="81">
        <v>0</v>
      </c>
      <c r="E123" s="81">
        <v>0</v>
      </c>
      <c r="F123" s="81">
        <v>0</v>
      </c>
      <c r="G123" s="4">
        <f t="shared" si="15"/>
        <v>0</v>
      </c>
      <c r="H123" s="4">
        <f t="shared" si="16"/>
        <v>0</v>
      </c>
      <c r="I123" s="4">
        <f t="shared" si="17"/>
        <v>0</v>
      </c>
      <c r="J123" s="52"/>
      <c r="K123" s="52"/>
      <c r="L123" s="52"/>
      <c r="M123" s="4"/>
      <c r="N123" s="52">
        <v>0</v>
      </c>
      <c r="Q123" s="137">
        <f t="shared" si="27"/>
        <v>0</v>
      </c>
      <c r="S123" s="137" t="e">
        <f t="shared" si="28"/>
        <v>#DIV/0!</v>
      </c>
      <c r="T123" s="56" t="b">
        <f t="shared" si="29"/>
        <v>1</v>
      </c>
    </row>
    <row r="124" spans="1:20" x14ac:dyDescent="0.25">
      <c r="A124" s="47"/>
      <c r="B124" s="6" t="s">
        <v>70</v>
      </c>
      <c r="C124" s="72">
        <v>87.909000000000006</v>
      </c>
      <c r="D124" s="81">
        <v>0</v>
      </c>
      <c r="E124" s="81">
        <v>0</v>
      </c>
      <c r="F124" s="81">
        <v>0</v>
      </c>
      <c r="G124" s="4">
        <f t="shared" si="15"/>
        <v>0</v>
      </c>
      <c r="H124" s="4">
        <f t="shared" si="16"/>
        <v>0</v>
      </c>
      <c r="I124" s="4">
        <f t="shared" si="17"/>
        <v>0</v>
      </c>
      <c r="J124" s="52"/>
      <c r="K124" s="52"/>
      <c r="L124" s="52"/>
      <c r="M124" s="4"/>
      <c r="N124" s="52">
        <v>0</v>
      </c>
      <c r="Q124" s="137">
        <f t="shared" si="27"/>
        <v>0</v>
      </c>
      <c r="S124" s="137" t="e">
        <f t="shared" si="28"/>
        <v>#DIV/0!</v>
      </c>
      <c r="T124" s="56" t="b">
        <f t="shared" si="29"/>
        <v>1</v>
      </c>
    </row>
    <row r="125" spans="1:20" x14ac:dyDescent="0.25">
      <c r="A125" s="47"/>
      <c r="B125" s="6" t="s">
        <v>72</v>
      </c>
      <c r="C125" s="72">
        <v>44.692999999999998</v>
      </c>
      <c r="D125" s="81">
        <v>0</v>
      </c>
      <c r="E125" s="81">
        <v>0</v>
      </c>
      <c r="F125" s="81">
        <v>0</v>
      </c>
      <c r="G125" s="4">
        <f t="shared" si="15"/>
        <v>0</v>
      </c>
      <c r="H125" s="4">
        <f t="shared" si="16"/>
        <v>0</v>
      </c>
      <c r="I125" s="4">
        <f t="shared" si="17"/>
        <v>0</v>
      </c>
      <c r="J125" s="52"/>
      <c r="K125" s="52"/>
      <c r="L125" s="52"/>
      <c r="M125" s="4"/>
      <c r="N125" s="52">
        <v>0</v>
      </c>
      <c r="Q125" s="137">
        <f t="shared" si="27"/>
        <v>0</v>
      </c>
      <c r="S125" s="137" t="e">
        <f t="shared" si="28"/>
        <v>#DIV/0!</v>
      </c>
      <c r="T125" s="56" t="b">
        <f t="shared" si="29"/>
        <v>1</v>
      </c>
    </row>
    <row r="126" spans="1:20" x14ac:dyDescent="0.25">
      <c r="A126" s="47"/>
      <c r="B126" s="6" t="s">
        <v>207</v>
      </c>
      <c r="C126" s="72">
        <v>44.575000000000003</v>
      </c>
      <c r="D126" s="81">
        <v>0</v>
      </c>
      <c r="E126" s="81">
        <v>0</v>
      </c>
      <c r="F126" s="81">
        <v>0</v>
      </c>
      <c r="G126" s="4">
        <f t="shared" si="15"/>
        <v>0</v>
      </c>
      <c r="H126" s="4">
        <f t="shared" si="16"/>
        <v>0</v>
      </c>
      <c r="I126" s="4">
        <f t="shared" si="17"/>
        <v>0</v>
      </c>
      <c r="J126" s="52"/>
      <c r="K126" s="52"/>
      <c r="L126" s="52"/>
      <c r="M126" s="4"/>
      <c r="N126" s="52">
        <v>0</v>
      </c>
      <c r="Q126" s="137">
        <f t="shared" si="27"/>
        <v>0</v>
      </c>
      <c r="S126" s="137" t="e">
        <f t="shared" si="28"/>
        <v>#DIV/0!</v>
      </c>
      <c r="T126" s="56" t="b">
        <f t="shared" si="29"/>
        <v>1</v>
      </c>
    </row>
    <row r="127" spans="1:20" ht="47.25" hidden="1" x14ac:dyDescent="0.25">
      <c r="A127" s="47" t="s">
        <v>208</v>
      </c>
      <c r="B127" s="19" t="s">
        <v>209</v>
      </c>
      <c r="C127" s="69">
        <f>C128+C129</f>
        <v>92.945999999999998</v>
      </c>
      <c r="D127" s="70">
        <f>D123+D124+D128+D125+D129+D126</f>
        <v>0</v>
      </c>
      <c r="E127" s="70">
        <f>E123+E124+E128+E125+E129+E126</f>
        <v>0</v>
      </c>
      <c r="F127" s="70">
        <f>F123+F124+F128+F125+F129+F126</f>
        <v>0</v>
      </c>
      <c r="G127" s="4">
        <f t="shared" si="15"/>
        <v>0</v>
      </c>
      <c r="H127" s="4">
        <f t="shared" si="16"/>
        <v>0</v>
      </c>
      <c r="I127" s="4">
        <f t="shared" si="17"/>
        <v>0</v>
      </c>
      <c r="J127" s="52"/>
      <c r="K127" s="52"/>
      <c r="L127" s="52"/>
      <c r="M127" s="4"/>
      <c r="N127" s="52"/>
      <c r="Q127" s="137">
        <f t="shared" si="27"/>
        <v>0</v>
      </c>
      <c r="S127" s="137" t="e">
        <f t="shared" si="28"/>
        <v>#DIV/0!</v>
      </c>
      <c r="T127" s="56" t="b">
        <f t="shared" si="29"/>
        <v>1</v>
      </c>
    </row>
    <row r="128" spans="1:20" x14ac:dyDescent="0.25">
      <c r="A128" s="47"/>
      <c r="B128" s="6" t="s">
        <v>71</v>
      </c>
      <c r="C128" s="72">
        <v>73.84</v>
      </c>
      <c r="D128" s="81">
        <v>0</v>
      </c>
      <c r="E128" s="81">
        <v>0</v>
      </c>
      <c r="F128" s="81">
        <v>0</v>
      </c>
      <c r="G128" s="4">
        <f t="shared" si="15"/>
        <v>0</v>
      </c>
      <c r="H128" s="4">
        <f t="shared" si="16"/>
        <v>0</v>
      </c>
      <c r="I128" s="4">
        <f t="shared" si="17"/>
        <v>0</v>
      </c>
      <c r="J128" s="52"/>
      <c r="K128" s="52"/>
      <c r="L128" s="52"/>
      <c r="M128" s="4"/>
      <c r="N128" s="52">
        <v>0</v>
      </c>
      <c r="Q128" s="137">
        <f t="shared" si="27"/>
        <v>0</v>
      </c>
      <c r="S128" s="137" t="e">
        <f t="shared" si="28"/>
        <v>#DIV/0!</v>
      </c>
      <c r="T128" s="56" t="b">
        <f t="shared" si="29"/>
        <v>1</v>
      </c>
    </row>
    <row r="129" spans="1:20" x14ac:dyDescent="0.25">
      <c r="A129" s="47"/>
      <c r="B129" s="6" t="s">
        <v>69</v>
      </c>
      <c r="C129" s="72">
        <v>19.106000000000002</v>
      </c>
      <c r="D129" s="81">
        <v>0</v>
      </c>
      <c r="E129" s="81">
        <v>0</v>
      </c>
      <c r="F129" s="81">
        <v>0</v>
      </c>
      <c r="G129" s="4">
        <f t="shared" si="15"/>
        <v>0</v>
      </c>
      <c r="H129" s="4">
        <f t="shared" si="16"/>
        <v>0</v>
      </c>
      <c r="I129" s="4">
        <f t="shared" si="17"/>
        <v>0</v>
      </c>
      <c r="J129" s="52"/>
      <c r="K129" s="52"/>
      <c r="L129" s="52"/>
      <c r="M129" s="4"/>
      <c r="N129" s="52">
        <v>0</v>
      </c>
      <c r="Q129" s="137">
        <f t="shared" si="27"/>
        <v>0</v>
      </c>
      <c r="S129" s="137" t="e">
        <f t="shared" si="28"/>
        <v>#DIV/0!</v>
      </c>
      <c r="T129" s="56" t="b">
        <f t="shared" si="29"/>
        <v>1</v>
      </c>
    </row>
    <row r="130" spans="1:20" s="119" customFormat="1" x14ac:dyDescent="0.25">
      <c r="A130" s="47">
        <v>16</v>
      </c>
      <c r="B130" s="96" t="s">
        <v>74</v>
      </c>
      <c r="C130" s="97">
        <f>C131+C135</f>
        <v>330.24900000000002</v>
      </c>
      <c r="D130" s="47">
        <v>0</v>
      </c>
      <c r="E130" s="47">
        <v>0</v>
      </c>
      <c r="F130" s="127">
        <f>F131+F135</f>
        <v>0</v>
      </c>
      <c r="G130" s="130">
        <f t="shared" si="15"/>
        <v>0</v>
      </c>
      <c r="H130" s="130">
        <f t="shared" si="16"/>
        <v>0</v>
      </c>
      <c r="I130" s="130">
        <f t="shared" si="17"/>
        <v>0</v>
      </c>
      <c r="J130" s="47"/>
      <c r="K130" s="47"/>
      <c r="L130" s="47"/>
      <c r="M130" s="130"/>
      <c r="N130" s="47"/>
      <c r="T130" s="117"/>
    </row>
    <row r="131" spans="1:20" ht="47.25" hidden="1" x14ac:dyDescent="0.25">
      <c r="A131" s="47" t="s">
        <v>210</v>
      </c>
      <c r="B131" s="19" t="s">
        <v>211</v>
      </c>
      <c r="C131" s="69">
        <f>C132+C133+C134</f>
        <v>294.94</v>
      </c>
      <c r="D131" s="52"/>
      <c r="E131" s="52"/>
      <c r="F131" s="70">
        <f>F132+F133+F134</f>
        <v>0</v>
      </c>
      <c r="G131" s="4">
        <f t="shared" si="15"/>
        <v>0</v>
      </c>
      <c r="H131" s="4">
        <f t="shared" si="16"/>
        <v>0</v>
      </c>
      <c r="I131" s="4">
        <f t="shared" si="17"/>
        <v>0</v>
      </c>
      <c r="J131" s="52"/>
      <c r="K131" s="52"/>
      <c r="L131" s="52"/>
      <c r="M131" s="4"/>
      <c r="N131" s="52"/>
      <c r="Q131" s="137">
        <f t="shared" ref="Q131:Q136" si="30">INT(F131*0.3499)</f>
        <v>0</v>
      </c>
      <c r="S131" s="137" t="e">
        <f t="shared" ref="S131:S136" si="31">(Q131/F131)&lt;0.35</f>
        <v>#DIV/0!</v>
      </c>
      <c r="T131" s="56" t="b">
        <f t="shared" ref="T131:T136" si="32">IF(F131&lt;E131,N131&lt;Q131,N131&lt;=Q131)</f>
        <v>1</v>
      </c>
    </row>
    <row r="132" spans="1:20" x14ac:dyDescent="0.25">
      <c r="A132" s="47"/>
      <c r="B132" s="6" t="s">
        <v>212</v>
      </c>
      <c r="C132" s="72">
        <v>238.92</v>
      </c>
      <c r="D132" s="81">
        <v>0</v>
      </c>
      <c r="E132" s="81">
        <v>0</v>
      </c>
      <c r="F132" s="81">
        <v>0</v>
      </c>
      <c r="G132" s="4">
        <f t="shared" si="15"/>
        <v>0</v>
      </c>
      <c r="H132" s="4">
        <f t="shared" si="16"/>
        <v>0</v>
      </c>
      <c r="I132" s="4">
        <f t="shared" si="17"/>
        <v>0</v>
      </c>
      <c r="J132" s="52"/>
      <c r="K132" s="52"/>
      <c r="L132" s="52"/>
      <c r="M132" s="4"/>
      <c r="N132" s="52">
        <v>0</v>
      </c>
      <c r="Q132" s="137">
        <f t="shared" si="30"/>
        <v>0</v>
      </c>
      <c r="S132" s="137" t="e">
        <f t="shared" si="31"/>
        <v>#DIV/0!</v>
      </c>
      <c r="T132" s="56" t="b">
        <f t="shared" si="32"/>
        <v>1</v>
      </c>
    </row>
    <row r="133" spans="1:20" ht="31.5" x14ac:dyDescent="0.25">
      <c r="A133" s="47"/>
      <c r="B133" s="6" t="s">
        <v>147</v>
      </c>
      <c r="C133" s="72">
        <v>4.5</v>
      </c>
      <c r="D133" s="81">
        <v>0</v>
      </c>
      <c r="E133" s="81">
        <v>0</v>
      </c>
      <c r="F133" s="81">
        <v>0</v>
      </c>
      <c r="G133" s="4">
        <f t="shared" si="15"/>
        <v>0</v>
      </c>
      <c r="H133" s="4">
        <f t="shared" si="16"/>
        <v>0</v>
      </c>
      <c r="I133" s="4">
        <f t="shared" si="17"/>
        <v>0</v>
      </c>
      <c r="J133" s="52"/>
      <c r="K133" s="52"/>
      <c r="L133" s="52"/>
      <c r="M133" s="4"/>
      <c r="N133" s="52">
        <v>0</v>
      </c>
      <c r="Q133" s="137">
        <f t="shared" si="30"/>
        <v>0</v>
      </c>
      <c r="S133" s="137" t="e">
        <f t="shared" si="31"/>
        <v>#DIV/0!</v>
      </c>
      <c r="T133" s="56" t="b">
        <f t="shared" si="32"/>
        <v>1</v>
      </c>
    </row>
    <row r="134" spans="1:20" x14ac:dyDescent="0.25">
      <c r="A134" s="47"/>
      <c r="B134" s="6" t="s">
        <v>75</v>
      </c>
      <c r="C134" s="72">
        <v>51.52</v>
      </c>
      <c r="D134" s="81">
        <v>0</v>
      </c>
      <c r="E134" s="81">
        <v>0</v>
      </c>
      <c r="F134" s="81">
        <v>0</v>
      </c>
      <c r="G134" s="4">
        <f t="shared" si="15"/>
        <v>0</v>
      </c>
      <c r="H134" s="4">
        <f t="shared" si="16"/>
        <v>0</v>
      </c>
      <c r="I134" s="4">
        <f t="shared" si="17"/>
        <v>0</v>
      </c>
      <c r="J134" s="52"/>
      <c r="K134" s="52"/>
      <c r="L134" s="52"/>
      <c r="M134" s="4"/>
      <c r="N134" s="52">
        <v>0</v>
      </c>
      <c r="Q134" s="137">
        <f t="shared" si="30"/>
        <v>0</v>
      </c>
      <c r="S134" s="137" t="e">
        <f t="shared" si="31"/>
        <v>#DIV/0!</v>
      </c>
      <c r="T134" s="56" t="b">
        <f t="shared" si="32"/>
        <v>1</v>
      </c>
    </row>
    <row r="135" spans="1:20" ht="47.25" hidden="1" x14ac:dyDescent="0.25">
      <c r="A135" s="47"/>
      <c r="B135" s="19" t="s">
        <v>213</v>
      </c>
      <c r="C135" s="69">
        <f>C136</f>
        <v>35.308999999999997</v>
      </c>
      <c r="D135" s="70">
        <f>D136</f>
        <v>0</v>
      </c>
      <c r="E135" s="70">
        <f>E136</f>
        <v>0</v>
      </c>
      <c r="F135" s="70">
        <f>F136</f>
        <v>0</v>
      </c>
      <c r="G135" s="4">
        <f t="shared" si="15"/>
        <v>0</v>
      </c>
      <c r="H135" s="4">
        <f t="shared" si="16"/>
        <v>0</v>
      </c>
      <c r="I135" s="4">
        <f t="shared" si="17"/>
        <v>0</v>
      </c>
      <c r="J135" s="52"/>
      <c r="K135" s="52"/>
      <c r="L135" s="52"/>
      <c r="M135" s="4"/>
      <c r="N135" s="52"/>
      <c r="Q135" s="137">
        <f t="shared" si="30"/>
        <v>0</v>
      </c>
      <c r="S135" s="137" t="e">
        <f t="shared" si="31"/>
        <v>#DIV/0!</v>
      </c>
      <c r="T135" s="56" t="b">
        <f t="shared" si="32"/>
        <v>1</v>
      </c>
    </row>
    <row r="136" spans="1:20" x14ac:dyDescent="0.25">
      <c r="A136" s="47"/>
      <c r="B136" s="6" t="s">
        <v>76</v>
      </c>
      <c r="C136" s="72">
        <v>35.308999999999997</v>
      </c>
      <c r="D136" s="81">
        <v>0</v>
      </c>
      <c r="E136" s="81">
        <v>0</v>
      </c>
      <c r="F136" s="81">
        <v>0</v>
      </c>
      <c r="G136" s="4">
        <f t="shared" ref="G136:G199" si="33">D136/C136</f>
        <v>0</v>
      </c>
      <c r="H136" s="4">
        <f t="shared" ref="H136:H199" si="34">E136/C136</f>
        <v>0</v>
      </c>
      <c r="I136" s="4">
        <f t="shared" ref="I136:I199" si="35">F136/C136</f>
        <v>0</v>
      </c>
      <c r="J136" s="52"/>
      <c r="K136" s="52"/>
      <c r="L136" s="52"/>
      <c r="M136" s="4"/>
      <c r="N136" s="52">
        <v>0</v>
      </c>
      <c r="Q136" s="137">
        <f t="shared" si="30"/>
        <v>0</v>
      </c>
      <c r="S136" s="137" t="e">
        <f t="shared" si="31"/>
        <v>#DIV/0!</v>
      </c>
      <c r="T136" s="56" t="b">
        <f t="shared" si="32"/>
        <v>1</v>
      </c>
    </row>
    <row r="137" spans="1:20" s="119" customFormat="1" x14ac:dyDescent="0.25">
      <c r="A137" s="47">
        <v>17</v>
      </c>
      <c r="B137" s="96" t="s">
        <v>77</v>
      </c>
      <c r="C137" s="101">
        <f>C138</f>
        <v>215.74199999999999</v>
      </c>
      <c r="D137" s="47">
        <v>0</v>
      </c>
      <c r="E137" s="47">
        <v>0</v>
      </c>
      <c r="F137" s="127">
        <f>F138</f>
        <v>0</v>
      </c>
      <c r="G137" s="130">
        <f t="shared" si="33"/>
        <v>0</v>
      </c>
      <c r="H137" s="130">
        <f t="shared" si="34"/>
        <v>0</v>
      </c>
      <c r="I137" s="130">
        <f t="shared" si="35"/>
        <v>0</v>
      </c>
      <c r="J137" s="47"/>
      <c r="K137" s="47"/>
      <c r="L137" s="47"/>
      <c r="M137" s="130"/>
      <c r="N137" s="47"/>
      <c r="T137" s="117"/>
    </row>
    <row r="138" spans="1:20" ht="47.25" hidden="1" x14ac:dyDescent="0.25">
      <c r="A138" s="47"/>
      <c r="B138" s="19" t="s">
        <v>214</v>
      </c>
      <c r="C138" s="69">
        <f>SUM(C139:C142)</f>
        <v>215.74199999999999</v>
      </c>
      <c r="D138" s="52"/>
      <c r="E138" s="52"/>
      <c r="F138" s="70">
        <f>F139+F140+F141+F142</f>
        <v>0</v>
      </c>
      <c r="G138" s="4">
        <f t="shared" si="33"/>
        <v>0</v>
      </c>
      <c r="H138" s="4">
        <f t="shared" si="34"/>
        <v>0</v>
      </c>
      <c r="I138" s="4">
        <f t="shared" si="35"/>
        <v>0</v>
      </c>
      <c r="J138" s="52"/>
      <c r="K138" s="52"/>
      <c r="L138" s="52"/>
      <c r="M138" s="4"/>
      <c r="N138" s="52"/>
      <c r="Q138" s="137">
        <f>INT(F138*0.3499)</f>
        <v>0</v>
      </c>
      <c r="S138" s="137" t="e">
        <f>(Q138/F138)&lt;0.35</f>
        <v>#DIV/0!</v>
      </c>
      <c r="T138" s="56" t="b">
        <f>IF(F138&lt;E138,N138&lt;Q138,N138&lt;=Q138)</f>
        <v>1</v>
      </c>
    </row>
    <row r="139" spans="1:20" x14ac:dyDescent="0.25">
      <c r="A139" s="47"/>
      <c r="B139" s="6" t="s">
        <v>81</v>
      </c>
      <c r="C139" s="72">
        <v>207.053</v>
      </c>
      <c r="D139" s="81">
        <v>0</v>
      </c>
      <c r="E139" s="81">
        <v>0</v>
      </c>
      <c r="F139" s="81">
        <v>0</v>
      </c>
      <c r="G139" s="4">
        <f t="shared" si="33"/>
        <v>0</v>
      </c>
      <c r="H139" s="4">
        <f t="shared" si="34"/>
        <v>0</v>
      </c>
      <c r="I139" s="4">
        <f t="shared" si="35"/>
        <v>0</v>
      </c>
      <c r="J139" s="52"/>
      <c r="K139" s="52"/>
      <c r="L139" s="52"/>
      <c r="M139" s="4"/>
      <c r="N139" s="52">
        <v>0</v>
      </c>
      <c r="Q139" s="137">
        <f>INT(F139*0.3499)</f>
        <v>0</v>
      </c>
      <c r="S139" s="137" t="e">
        <f>(Q139/F139)&lt;0.35</f>
        <v>#DIV/0!</v>
      </c>
      <c r="T139" s="56" t="b">
        <f>IF(F139&lt;E139,N139&lt;Q139,N139&lt;=Q139)</f>
        <v>1</v>
      </c>
    </row>
    <row r="140" spans="1:20" x14ac:dyDescent="0.25">
      <c r="A140" s="47"/>
      <c r="B140" s="6" t="s">
        <v>78</v>
      </c>
      <c r="C140" s="72">
        <v>3.944</v>
      </c>
      <c r="D140" s="81">
        <v>0</v>
      </c>
      <c r="E140" s="81">
        <v>0</v>
      </c>
      <c r="F140" s="81">
        <v>0</v>
      </c>
      <c r="G140" s="4">
        <f t="shared" si="33"/>
        <v>0</v>
      </c>
      <c r="H140" s="4">
        <f t="shared" si="34"/>
        <v>0</v>
      </c>
      <c r="I140" s="4">
        <f t="shared" si="35"/>
        <v>0</v>
      </c>
      <c r="J140" s="52"/>
      <c r="K140" s="52"/>
      <c r="L140" s="52"/>
      <c r="M140" s="4"/>
      <c r="N140" s="52">
        <v>0</v>
      </c>
      <c r="Q140" s="137">
        <f>INT(F140*0.3499)</f>
        <v>0</v>
      </c>
      <c r="S140" s="137" t="e">
        <f>(Q140/F140)&lt;0.35</f>
        <v>#DIV/0!</v>
      </c>
      <c r="T140" s="56" t="b">
        <f>IF(F140&lt;E140,N140&lt;Q140,N140&lt;=Q140)</f>
        <v>1</v>
      </c>
    </row>
    <row r="141" spans="1:20" x14ac:dyDescent="0.25">
      <c r="A141" s="47"/>
      <c r="B141" s="6" t="s">
        <v>80</v>
      </c>
      <c r="C141" s="72">
        <v>0.76400000000000001</v>
      </c>
      <c r="D141" s="81">
        <v>0</v>
      </c>
      <c r="E141" s="81">
        <v>0</v>
      </c>
      <c r="F141" s="81">
        <v>0</v>
      </c>
      <c r="G141" s="4">
        <f t="shared" si="33"/>
        <v>0</v>
      </c>
      <c r="H141" s="4">
        <f t="shared" si="34"/>
        <v>0</v>
      </c>
      <c r="I141" s="4">
        <f t="shared" si="35"/>
        <v>0</v>
      </c>
      <c r="J141" s="52"/>
      <c r="K141" s="52"/>
      <c r="L141" s="52"/>
      <c r="M141" s="4"/>
      <c r="N141" s="52">
        <v>0</v>
      </c>
      <c r="Q141" s="137">
        <f>INT(F141*0.3499)</f>
        <v>0</v>
      </c>
      <c r="S141" s="137" t="e">
        <f>(Q141/F141)&lt;0.35</f>
        <v>#DIV/0!</v>
      </c>
      <c r="T141" s="56" t="b">
        <f>IF(F141&lt;E141,N141&lt;Q141,N141&lt;=Q141)</f>
        <v>1</v>
      </c>
    </row>
    <row r="142" spans="1:20" x14ac:dyDescent="0.25">
      <c r="A142" s="47"/>
      <c r="B142" s="6" t="s">
        <v>79</v>
      </c>
      <c r="C142" s="72">
        <v>3.9809999999999999</v>
      </c>
      <c r="D142" s="81">
        <v>0</v>
      </c>
      <c r="E142" s="81">
        <v>0</v>
      </c>
      <c r="F142" s="81">
        <v>0</v>
      </c>
      <c r="G142" s="4">
        <f t="shared" si="33"/>
        <v>0</v>
      </c>
      <c r="H142" s="4">
        <f t="shared" si="34"/>
        <v>0</v>
      </c>
      <c r="I142" s="4">
        <f t="shared" si="35"/>
        <v>0</v>
      </c>
      <c r="J142" s="52"/>
      <c r="K142" s="52"/>
      <c r="L142" s="52"/>
      <c r="M142" s="4"/>
      <c r="N142" s="52">
        <v>0</v>
      </c>
      <c r="Q142" s="137">
        <f>INT(F142*0.3499)</f>
        <v>0</v>
      </c>
      <c r="S142" s="137" t="e">
        <f>(Q142/F142)&lt;0.35</f>
        <v>#DIV/0!</v>
      </c>
      <c r="T142" s="56" t="b">
        <f>IF(F142&lt;E142,N142&lt;Q142,N142&lt;=Q142)</f>
        <v>1</v>
      </c>
    </row>
    <row r="143" spans="1:20" s="119" customFormat="1" x14ac:dyDescent="0.25">
      <c r="A143" s="47">
        <v>18</v>
      </c>
      <c r="B143" s="33" t="s">
        <v>82</v>
      </c>
      <c r="C143" s="97">
        <f>C144</f>
        <v>179.31100000000001</v>
      </c>
      <c r="D143" s="47">
        <v>0</v>
      </c>
      <c r="E143" s="47">
        <v>0</v>
      </c>
      <c r="F143" s="102">
        <f>F144</f>
        <v>0</v>
      </c>
      <c r="G143" s="130">
        <f t="shared" si="33"/>
        <v>0</v>
      </c>
      <c r="H143" s="130">
        <f t="shared" si="34"/>
        <v>0</v>
      </c>
      <c r="I143" s="130">
        <f t="shared" si="35"/>
        <v>0</v>
      </c>
      <c r="J143" s="47"/>
      <c r="K143" s="47"/>
      <c r="L143" s="47"/>
      <c r="M143" s="130"/>
      <c r="N143" s="47"/>
      <c r="T143" s="117"/>
    </row>
    <row r="144" spans="1:20" ht="31.5" hidden="1" x14ac:dyDescent="0.25">
      <c r="A144" s="47"/>
      <c r="B144" s="19" t="s">
        <v>215</v>
      </c>
      <c r="C144" s="69">
        <f>C145+C146</f>
        <v>179.31100000000001</v>
      </c>
      <c r="D144" s="52"/>
      <c r="E144" s="52"/>
      <c r="F144" s="70">
        <f>F145+F146</f>
        <v>0</v>
      </c>
      <c r="G144" s="4">
        <f t="shared" si="33"/>
        <v>0</v>
      </c>
      <c r="H144" s="4">
        <f t="shared" si="34"/>
        <v>0</v>
      </c>
      <c r="I144" s="4">
        <f t="shared" si="35"/>
        <v>0</v>
      </c>
      <c r="J144" s="52"/>
      <c r="K144" s="52"/>
      <c r="L144" s="52"/>
      <c r="M144" s="4"/>
      <c r="N144" s="52"/>
      <c r="Q144" s="137">
        <f>INT(F144*0.3499)</f>
        <v>0</v>
      </c>
      <c r="S144" s="137" t="e">
        <f>(Q144/F144)&lt;0.35</f>
        <v>#DIV/0!</v>
      </c>
      <c r="T144" s="56" t="b">
        <f>IF(F144&lt;E144,N144&lt;Q144,N144&lt;=Q144)</f>
        <v>1</v>
      </c>
    </row>
    <row r="145" spans="1:20" x14ac:dyDescent="0.25">
      <c r="A145" s="47"/>
      <c r="B145" s="6" t="s">
        <v>84</v>
      </c>
      <c r="C145" s="72">
        <v>105.30800000000001</v>
      </c>
      <c r="D145" s="81">
        <v>0</v>
      </c>
      <c r="E145" s="81">
        <v>0</v>
      </c>
      <c r="F145" s="81">
        <v>0</v>
      </c>
      <c r="G145" s="4">
        <f t="shared" si="33"/>
        <v>0</v>
      </c>
      <c r="H145" s="4">
        <f t="shared" si="34"/>
        <v>0</v>
      </c>
      <c r="I145" s="4">
        <f t="shared" si="35"/>
        <v>0</v>
      </c>
      <c r="J145" s="52"/>
      <c r="K145" s="52"/>
      <c r="L145" s="52"/>
      <c r="M145" s="4"/>
      <c r="N145" s="52">
        <v>0</v>
      </c>
      <c r="Q145" s="137">
        <f>INT(F145*0.3499)</f>
        <v>0</v>
      </c>
      <c r="S145" s="137" t="e">
        <f>(Q145/F145)&lt;0.35</f>
        <v>#DIV/0!</v>
      </c>
      <c r="T145" s="56" t="b">
        <f>IF(F145&lt;E145,N145&lt;Q145,N145&lt;=Q145)</f>
        <v>1</v>
      </c>
    </row>
    <row r="146" spans="1:20" x14ac:dyDescent="0.25">
      <c r="A146" s="47"/>
      <c r="B146" s="6" t="s">
        <v>83</v>
      </c>
      <c r="C146" s="72">
        <v>74.003</v>
      </c>
      <c r="D146" s="81">
        <v>0</v>
      </c>
      <c r="E146" s="81">
        <v>0</v>
      </c>
      <c r="F146" s="81">
        <v>0</v>
      </c>
      <c r="G146" s="4">
        <f t="shared" si="33"/>
        <v>0</v>
      </c>
      <c r="H146" s="4">
        <f t="shared" si="34"/>
        <v>0</v>
      </c>
      <c r="I146" s="4">
        <f t="shared" si="35"/>
        <v>0</v>
      </c>
      <c r="J146" s="52"/>
      <c r="K146" s="52"/>
      <c r="L146" s="52"/>
      <c r="M146" s="4"/>
      <c r="N146" s="52">
        <v>0</v>
      </c>
      <c r="Q146" s="137">
        <f>INT(F146*0.3499)</f>
        <v>0</v>
      </c>
      <c r="S146" s="137" t="e">
        <f>(Q146/F146)&lt;0.35</f>
        <v>#DIV/0!</v>
      </c>
      <c r="T146" s="56" t="b">
        <f>IF(F146&lt;E146,N146&lt;Q146,N146&lt;=Q146)</f>
        <v>1</v>
      </c>
    </row>
    <row r="147" spans="1:20" s="119" customFormat="1" x14ac:dyDescent="0.25">
      <c r="A147" s="47">
        <v>19</v>
      </c>
      <c r="B147" s="96" t="s">
        <v>85</v>
      </c>
      <c r="C147" s="97">
        <f>C148</f>
        <v>304.29799999999994</v>
      </c>
      <c r="D147" s="47">
        <v>0</v>
      </c>
      <c r="E147" s="47">
        <v>0</v>
      </c>
      <c r="F147" s="102">
        <f>F148</f>
        <v>0</v>
      </c>
      <c r="G147" s="130">
        <f t="shared" si="33"/>
        <v>0</v>
      </c>
      <c r="H147" s="130">
        <f t="shared" si="34"/>
        <v>0</v>
      </c>
      <c r="I147" s="130">
        <f t="shared" si="35"/>
        <v>0</v>
      </c>
      <c r="J147" s="47"/>
      <c r="K147" s="47"/>
      <c r="L147" s="47"/>
      <c r="M147" s="130"/>
      <c r="N147" s="47"/>
      <c r="T147" s="117"/>
    </row>
    <row r="148" spans="1:20" ht="47.25" hidden="1" x14ac:dyDescent="0.25">
      <c r="A148" s="47"/>
      <c r="B148" s="19" t="s">
        <v>216</v>
      </c>
      <c r="C148" s="91">
        <f>C149+C150+C151+C152+C153+C154</f>
        <v>304.29799999999994</v>
      </c>
      <c r="D148" s="52"/>
      <c r="E148" s="52"/>
      <c r="F148" s="70">
        <f>F149+F150+F151+F152</f>
        <v>0</v>
      </c>
      <c r="G148" s="4">
        <f t="shared" si="33"/>
        <v>0</v>
      </c>
      <c r="H148" s="4">
        <f t="shared" si="34"/>
        <v>0</v>
      </c>
      <c r="I148" s="4">
        <f t="shared" si="35"/>
        <v>0</v>
      </c>
      <c r="J148" s="52"/>
      <c r="K148" s="52"/>
      <c r="L148" s="52"/>
      <c r="M148" s="4"/>
      <c r="N148" s="52"/>
      <c r="Q148" s="137">
        <f t="shared" ref="Q148:Q154" si="36">INT(F148*0.3499)</f>
        <v>0</v>
      </c>
      <c r="S148" s="137" t="e">
        <f t="shared" ref="S148:S154" si="37">(Q148/F148)&lt;0.35</f>
        <v>#DIV/0!</v>
      </c>
      <c r="T148" s="56" t="b">
        <f t="shared" ref="T148:T154" si="38">IF(F148&lt;E148,N148&lt;Q148,N148&lt;=Q148)</f>
        <v>1</v>
      </c>
    </row>
    <row r="149" spans="1:20" x14ac:dyDescent="0.25">
      <c r="A149" s="47"/>
      <c r="B149" s="6" t="s">
        <v>217</v>
      </c>
      <c r="C149" s="72">
        <v>83.257999999999996</v>
      </c>
      <c r="D149" s="81">
        <v>0</v>
      </c>
      <c r="E149" s="81">
        <v>0</v>
      </c>
      <c r="F149" s="81">
        <v>0</v>
      </c>
      <c r="G149" s="4">
        <f t="shared" si="33"/>
        <v>0</v>
      </c>
      <c r="H149" s="4">
        <f t="shared" si="34"/>
        <v>0</v>
      </c>
      <c r="I149" s="4">
        <f t="shared" si="35"/>
        <v>0</v>
      </c>
      <c r="J149" s="52"/>
      <c r="K149" s="52"/>
      <c r="L149" s="52"/>
      <c r="M149" s="4"/>
      <c r="N149" s="52">
        <v>0</v>
      </c>
      <c r="Q149" s="137">
        <f t="shared" si="36"/>
        <v>0</v>
      </c>
      <c r="S149" s="137" t="e">
        <f t="shared" si="37"/>
        <v>#DIV/0!</v>
      </c>
      <c r="T149" s="56" t="b">
        <f t="shared" si="38"/>
        <v>1</v>
      </c>
    </row>
    <row r="150" spans="1:20" ht="31.5" x14ac:dyDescent="0.25">
      <c r="A150" s="47"/>
      <c r="B150" s="6" t="s">
        <v>170</v>
      </c>
      <c r="C150" s="72">
        <v>23.263000000000002</v>
      </c>
      <c r="D150" s="81">
        <v>0</v>
      </c>
      <c r="E150" s="81">
        <v>0</v>
      </c>
      <c r="F150" s="81">
        <v>0</v>
      </c>
      <c r="G150" s="4">
        <f t="shared" si="33"/>
        <v>0</v>
      </c>
      <c r="H150" s="4">
        <f t="shared" si="34"/>
        <v>0</v>
      </c>
      <c r="I150" s="4">
        <f t="shared" si="35"/>
        <v>0</v>
      </c>
      <c r="J150" s="52"/>
      <c r="K150" s="52"/>
      <c r="L150" s="52"/>
      <c r="M150" s="4"/>
      <c r="N150" s="52">
        <v>0</v>
      </c>
      <c r="Q150" s="137">
        <f t="shared" si="36"/>
        <v>0</v>
      </c>
      <c r="S150" s="137" t="e">
        <f t="shared" si="37"/>
        <v>#DIV/0!</v>
      </c>
      <c r="T150" s="56" t="b">
        <f t="shared" si="38"/>
        <v>1</v>
      </c>
    </row>
    <row r="151" spans="1:20" x14ac:dyDescent="0.25">
      <c r="A151" s="47"/>
      <c r="B151" s="6" t="s">
        <v>88</v>
      </c>
      <c r="C151" s="72">
        <v>145.70099999999999</v>
      </c>
      <c r="D151" s="81">
        <v>0</v>
      </c>
      <c r="E151" s="81">
        <v>0</v>
      </c>
      <c r="F151" s="81">
        <v>0</v>
      </c>
      <c r="G151" s="4">
        <f t="shared" si="33"/>
        <v>0</v>
      </c>
      <c r="H151" s="4">
        <f t="shared" si="34"/>
        <v>0</v>
      </c>
      <c r="I151" s="4">
        <f t="shared" si="35"/>
        <v>0</v>
      </c>
      <c r="J151" s="52"/>
      <c r="K151" s="52"/>
      <c r="L151" s="52"/>
      <c r="M151" s="4"/>
      <c r="N151" s="52">
        <v>0</v>
      </c>
      <c r="Q151" s="137">
        <f t="shared" si="36"/>
        <v>0</v>
      </c>
      <c r="S151" s="137" t="e">
        <f t="shared" si="37"/>
        <v>#DIV/0!</v>
      </c>
      <c r="T151" s="56" t="b">
        <f t="shared" si="38"/>
        <v>1</v>
      </c>
    </row>
    <row r="152" spans="1:20" x14ac:dyDescent="0.25">
      <c r="A152" s="47"/>
      <c r="B152" s="6" t="s">
        <v>218</v>
      </c>
      <c r="C152" s="72">
        <v>6.5309999999999997</v>
      </c>
      <c r="D152" s="81">
        <v>0</v>
      </c>
      <c r="E152" s="81">
        <v>0</v>
      </c>
      <c r="F152" s="81">
        <v>0</v>
      </c>
      <c r="G152" s="4">
        <f t="shared" si="33"/>
        <v>0</v>
      </c>
      <c r="H152" s="4">
        <f t="shared" si="34"/>
        <v>0</v>
      </c>
      <c r="I152" s="4">
        <f t="shared" si="35"/>
        <v>0</v>
      </c>
      <c r="J152" s="52"/>
      <c r="K152" s="52"/>
      <c r="L152" s="52"/>
      <c r="M152" s="4"/>
      <c r="N152" s="52">
        <v>0</v>
      </c>
      <c r="Q152" s="137">
        <f t="shared" si="36"/>
        <v>0</v>
      </c>
      <c r="S152" s="137" t="e">
        <f t="shared" si="37"/>
        <v>#DIV/0!</v>
      </c>
      <c r="T152" s="56" t="b">
        <f t="shared" si="38"/>
        <v>1</v>
      </c>
    </row>
    <row r="153" spans="1:20" x14ac:dyDescent="0.25">
      <c r="A153" s="47"/>
      <c r="B153" s="6" t="s">
        <v>86</v>
      </c>
      <c r="C153" s="72">
        <v>14.055999999999999</v>
      </c>
      <c r="D153" s="81">
        <v>0</v>
      </c>
      <c r="E153" s="81">
        <v>0</v>
      </c>
      <c r="F153" s="81">
        <v>0</v>
      </c>
      <c r="G153" s="4">
        <f t="shared" si="33"/>
        <v>0</v>
      </c>
      <c r="H153" s="4">
        <f t="shared" si="34"/>
        <v>0</v>
      </c>
      <c r="I153" s="4">
        <f t="shared" si="35"/>
        <v>0</v>
      </c>
      <c r="J153" s="52"/>
      <c r="K153" s="52"/>
      <c r="L153" s="52"/>
      <c r="M153" s="4"/>
      <c r="N153" s="52">
        <v>0</v>
      </c>
      <c r="Q153" s="137">
        <f t="shared" si="36"/>
        <v>0</v>
      </c>
      <c r="S153" s="137" t="e">
        <f t="shared" si="37"/>
        <v>#DIV/0!</v>
      </c>
      <c r="T153" s="56" t="b">
        <f t="shared" si="38"/>
        <v>1</v>
      </c>
    </row>
    <row r="154" spans="1:20" x14ac:dyDescent="0.25">
      <c r="A154" s="47"/>
      <c r="B154" s="6" t="s">
        <v>87</v>
      </c>
      <c r="C154" s="72">
        <v>31.489000000000001</v>
      </c>
      <c r="D154" s="81">
        <v>0</v>
      </c>
      <c r="E154" s="81">
        <v>0</v>
      </c>
      <c r="F154" s="81">
        <v>0</v>
      </c>
      <c r="G154" s="4">
        <f t="shared" si="33"/>
        <v>0</v>
      </c>
      <c r="H154" s="4">
        <f t="shared" si="34"/>
        <v>0</v>
      </c>
      <c r="I154" s="4">
        <f t="shared" si="35"/>
        <v>0</v>
      </c>
      <c r="J154" s="52"/>
      <c r="K154" s="52"/>
      <c r="L154" s="52"/>
      <c r="M154" s="4"/>
      <c r="N154" s="52">
        <v>0</v>
      </c>
      <c r="Q154" s="137">
        <f t="shared" si="36"/>
        <v>0</v>
      </c>
      <c r="S154" s="137" t="e">
        <f t="shared" si="37"/>
        <v>#DIV/0!</v>
      </c>
      <c r="T154" s="56" t="b">
        <f t="shared" si="38"/>
        <v>1</v>
      </c>
    </row>
    <row r="155" spans="1:20" s="119" customFormat="1" x14ac:dyDescent="0.25">
      <c r="A155" s="47">
        <v>20</v>
      </c>
      <c r="B155" s="96" t="s">
        <v>89</v>
      </c>
      <c r="C155" s="101">
        <f>C156</f>
        <v>329.39600000000002</v>
      </c>
      <c r="D155" s="47">
        <v>0</v>
      </c>
      <c r="E155" s="47">
        <v>0</v>
      </c>
      <c r="F155" s="127">
        <f>F156</f>
        <v>0</v>
      </c>
      <c r="G155" s="130">
        <f t="shared" si="33"/>
        <v>0</v>
      </c>
      <c r="H155" s="130">
        <f t="shared" si="34"/>
        <v>0</v>
      </c>
      <c r="I155" s="130">
        <f t="shared" si="35"/>
        <v>0</v>
      </c>
      <c r="J155" s="47"/>
      <c r="K155" s="47"/>
      <c r="L155" s="47"/>
      <c r="M155" s="130"/>
      <c r="N155" s="47"/>
      <c r="T155" s="117"/>
    </row>
    <row r="156" spans="1:20" ht="31.5" hidden="1" x14ac:dyDescent="0.25">
      <c r="A156" s="47" t="s">
        <v>219</v>
      </c>
      <c r="B156" s="19" t="s">
        <v>220</v>
      </c>
      <c r="C156" s="69">
        <f>C157+C158+C159</f>
        <v>329.39600000000002</v>
      </c>
      <c r="D156" s="52"/>
      <c r="E156" s="52"/>
      <c r="F156" s="70">
        <f>F157+F158+F159</f>
        <v>0</v>
      </c>
      <c r="G156" s="4">
        <f t="shared" si="33"/>
        <v>0</v>
      </c>
      <c r="H156" s="4">
        <f t="shared" si="34"/>
        <v>0</v>
      </c>
      <c r="I156" s="4">
        <f t="shared" si="35"/>
        <v>0</v>
      </c>
      <c r="J156" s="52"/>
      <c r="K156" s="52"/>
      <c r="L156" s="52"/>
      <c r="M156" s="4"/>
      <c r="N156" s="52"/>
      <c r="Q156" s="137">
        <f>INT(F156*0.3499)</f>
        <v>0</v>
      </c>
      <c r="S156" s="137" t="e">
        <f>(Q156/F156)&lt;0.35</f>
        <v>#DIV/0!</v>
      </c>
      <c r="T156" s="56" t="b">
        <f>IF(F156&lt;E156,N156&lt;Q156,N156&lt;=Q156)</f>
        <v>1</v>
      </c>
    </row>
    <row r="157" spans="1:20" x14ac:dyDescent="0.25">
      <c r="A157" s="47"/>
      <c r="B157" s="6" t="s">
        <v>92</v>
      </c>
      <c r="C157" s="72">
        <v>211.023</v>
      </c>
      <c r="D157" s="81">
        <v>0</v>
      </c>
      <c r="E157" s="81">
        <v>0</v>
      </c>
      <c r="F157" s="81">
        <v>0</v>
      </c>
      <c r="G157" s="4">
        <f t="shared" si="33"/>
        <v>0</v>
      </c>
      <c r="H157" s="4">
        <f t="shared" si="34"/>
        <v>0</v>
      </c>
      <c r="I157" s="4">
        <f t="shared" si="35"/>
        <v>0</v>
      </c>
      <c r="J157" s="52"/>
      <c r="K157" s="52"/>
      <c r="L157" s="52"/>
      <c r="M157" s="4"/>
      <c r="N157" s="52">
        <v>0</v>
      </c>
      <c r="Q157" s="137">
        <f>INT(F157*0.3499)</f>
        <v>0</v>
      </c>
      <c r="S157" s="137" t="e">
        <f>(Q157/F157)&lt;0.35</f>
        <v>#DIV/0!</v>
      </c>
      <c r="T157" s="56" t="b">
        <f>IF(F157&lt;E157,N157&lt;Q157,N157&lt;=Q157)</f>
        <v>1</v>
      </c>
    </row>
    <row r="158" spans="1:20" x14ac:dyDescent="0.25">
      <c r="A158" s="47"/>
      <c r="B158" s="6" t="s">
        <v>90</v>
      </c>
      <c r="C158" s="72">
        <v>43.253</v>
      </c>
      <c r="D158" s="81">
        <v>0</v>
      </c>
      <c r="E158" s="81">
        <v>0</v>
      </c>
      <c r="F158" s="81">
        <v>0</v>
      </c>
      <c r="G158" s="4">
        <f t="shared" si="33"/>
        <v>0</v>
      </c>
      <c r="H158" s="4">
        <f t="shared" si="34"/>
        <v>0</v>
      </c>
      <c r="I158" s="4">
        <f t="shared" si="35"/>
        <v>0</v>
      </c>
      <c r="J158" s="52"/>
      <c r="K158" s="52"/>
      <c r="L158" s="52"/>
      <c r="M158" s="4"/>
      <c r="N158" s="52">
        <v>0</v>
      </c>
      <c r="Q158" s="137">
        <f>INT(F158*0.3499)</f>
        <v>0</v>
      </c>
      <c r="S158" s="137" t="e">
        <f>(Q158/F158)&lt;0.35</f>
        <v>#DIV/0!</v>
      </c>
      <c r="T158" s="56" t="b">
        <f>IF(F158&lt;E158,N158&lt;Q158,N158&lt;=Q158)</f>
        <v>1</v>
      </c>
    </row>
    <row r="159" spans="1:20" x14ac:dyDescent="0.25">
      <c r="A159" s="47"/>
      <c r="B159" s="6" t="s">
        <v>91</v>
      </c>
      <c r="C159" s="72">
        <v>75.12</v>
      </c>
      <c r="D159" s="81">
        <v>0</v>
      </c>
      <c r="E159" s="81">
        <v>0</v>
      </c>
      <c r="F159" s="81">
        <v>0</v>
      </c>
      <c r="G159" s="4">
        <f t="shared" si="33"/>
        <v>0</v>
      </c>
      <c r="H159" s="4">
        <f t="shared" si="34"/>
        <v>0</v>
      </c>
      <c r="I159" s="4">
        <f t="shared" si="35"/>
        <v>0</v>
      </c>
      <c r="J159" s="52"/>
      <c r="K159" s="52"/>
      <c r="L159" s="52"/>
      <c r="M159" s="4"/>
      <c r="N159" s="52"/>
      <c r="Q159" s="137">
        <f>INT(F159*0.3499)</f>
        <v>0</v>
      </c>
      <c r="S159" s="137" t="e">
        <f>(Q159/F159)&lt;0.35</f>
        <v>#DIV/0!</v>
      </c>
      <c r="T159" s="56" t="b">
        <f>IF(F159&lt;E159,N159&lt;Q159,N159&lt;=Q159)</f>
        <v>1</v>
      </c>
    </row>
    <row r="160" spans="1:20" s="119" customFormat="1" x14ac:dyDescent="0.25">
      <c r="A160" s="47">
        <v>21</v>
      </c>
      <c r="B160" s="33" t="s">
        <v>93</v>
      </c>
      <c r="C160" s="97">
        <f>C161</f>
        <v>244.08200000000002</v>
      </c>
      <c r="D160" s="47">
        <v>0</v>
      </c>
      <c r="E160" s="47">
        <v>0</v>
      </c>
      <c r="F160" s="113">
        <f>F161</f>
        <v>0</v>
      </c>
      <c r="G160" s="130">
        <f t="shared" si="33"/>
        <v>0</v>
      </c>
      <c r="H160" s="130">
        <f t="shared" si="34"/>
        <v>0</v>
      </c>
      <c r="I160" s="130">
        <f t="shared" si="35"/>
        <v>0</v>
      </c>
      <c r="J160" s="47"/>
      <c r="K160" s="47"/>
      <c r="L160" s="47"/>
      <c r="M160" s="130"/>
      <c r="N160" s="47"/>
      <c r="T160" s="117"/>
    </row>
    <row r="161" spans="1:20" ht="47.25" hidden="1" x14ac:dyDescent="0.25">
      <c r="A161" s="47"/>
      <c r="B161" s="19" t="s">
        <v>221</v>
      </c>
      <c r="C161" s="69">
        <f>C162+C163+C164</f>
        <v>244.08200000000002</v>
      </c>
      <c r="D161" s="52"/>
      <c r="E161" s="52"/>
      <c r="F161" s="83">
        <f>F162+F163+F164</f>
        <v>0</v>
      </c>
      <c r="G161" s="4">
        <f t="shared" si="33"/>
        <v>0</v>
      </c>
      <c r="H161" s="4">
        <f t="shared" si="34"/>
        <v>0</v>
      </c>
      <c r="I161" s="4">
        <f t="shared" si="35"/>
        <v>0</v>
      </c>
      <c r="J161" s="52"/>
      <c r="K161" s="52"/>
      <c r="L161" s="52"/>
      <c r="M161" s="4"/>
      <c r="N161" s="52"/>
      <c r="Q161" s="137">
        <f>INT(F161*0.3499)</f>
        <v>0</v>
      </c>
      <c r="S161" s="137" t="e">
        <f>(Q161/F161)&lt;0.35</f>
        <v>#DIV/0!</v>
      </c>
      <c r="T161" s="56" t="b">
        <f>IF(F161&lt;E161,N161&lt;Q161,N161&lt;=Q161)</f>
        <v>1</v>
      </c>
    </row>
    <row r="162" spans="1:20" x14ac:dyDescent="0.25">
      <c r="A162" s="47"/>
      <c r="B162" s="6" t="s">
        <v>96</v>
      </c>
      <c r="C162" s="72">
        <v>163.01400000000001</v>
      </c>
      <c r="D162" s="94">
        <v>0</v>
      </c>
      <c r="E162" s="94">
        <v>0</v>
      </c>
      <c r="F162" s="94">
        <v>0</v>
      </c>
      <c r="G162" s="4">
        <f t="shared" si="33"/>
        <v>0</v>
      </c>
      <c r="H162" s="4">
        <f t="shared" si="34"/>
        <v>0</v>
      </c>
      <c r="I162" s="4">
        <f t="shared" si="35"/>
        <v>0</v>
      </c>
      <c r="J162" s="52"/>
      <c r="K162" s="52"/>
      <c r="L162" s="52"/>
      <c r="M162" s="4"/>
      <c r="N162" s="52">
        <v>0</v>
      </c>
      <c r="Q162" s="137">
        <f>INT(F162*0.3499)</f>
        <v>0</v>
      </c>
      <c r="S162" s="137" t="e">
        <f>(Q162/F162)&lt;0.35</f>
        <v>#DIV/0!</v>
      </c>
      <c r="T162" s="56" t="b">
        <f>IF(F162&lt;E162,N162&lt;Q162,N162&lt;=Q162)</f>
        <v>1</v>
      </c>
    </row>
    <row r="163" spans="1:20" x14ac:dyDescent="0.25">
      <c r="A163" s="47"/>
      <c r="B163" s="6" t="s">
        <v>95</v>
      </c>
      <c r="C163" s="72">
        <v>51.948</v>
      </c>
      <c r="D163" s="94">
        <v>0</v>
      </c>
      <c r="E163" s="94">
        <v>0</v>
      </c>
      <c r="F163" s="94">
        <v>0</v>
      </c>
      <c r="G163" s="4">
        <f t="shared" si="33"/>
        <v>0</v>
      </c>
      <c r="H163" s="4">
        <f t="shared" si="34"/>
        <v>0</v>
      </c>
      <c r="I163" s="4">
        <f t="shared" si="35"/>
        <v>0</v>
      </c>
      <c r="J163" s="52"/>
      <c r="K163" s="52"/>
      <c r="L163" s="52"/>
      <c r="M163" s="4"/>
      <c r="N163" s="52">
        <v>0</v>
      </c>
      <c r="Q163" s="137">
        <f>INT(F163*0.3499)</f>
        <v>0</v>
      </c>
      <c r="S163" s="137" t="e">
        <f>(Q163/F163)&lt;0.35</f>
        <v>#DIV/0!</v>
      </c>
      <c r="T163" s="56" t="b">
        <f>IF(F163&lt;E163,N163&lt;Q163,N163&lt;=Q163)</f>
        <v>1</v>
      </c>
    </row>
    <row r="164" spans="1:20" x14ac:dyDescent="0.25">
      <c r="A164" s="47"/>
      <c r="B164" s="6" t="s">
        <v>94</v>
      </c>
      <c r="C164" s="72">
        <v>29.12</v>
      </c>
      <c r="D164" s="94">
        <v>0</v>
      </c>
      <c r="E164" s="94">
        <v>0</v>
      </c>
      <c r="F164" s="94">
        <v>0</v>
      </c>
      <c r="G164" s="4">
        <f t="shared" si="33"/>
        <v>0</v>
      </c>
      <c r="H164" s="4">
        <f t="shared" si="34"/>
        <v>0</v>
      </c>
      <c r="I164" s="4">
        <f t="shared" si="35"/>
        <v>0</v>
      </c>
      <c r="J164" s="52"/>
      <c r="K164" s="52"/>
      <c r="L164" s="52"/>
      <c r="M164" s="4"/>
      <c r="N164" s="52">
        <v>0</v>
      </c>
      <c r="Q164" s="137">
        <f>INT(F164*0.3499)</f>
        <v>0</v>
      </c>
      <c r="S164" s="137" t="e">
        <f>(Q164/F164)&lt;0.35</f>
        <v>#DIV/0!</v>
      </c>
      <c r="T164" s="56" t="b">
        <f>IF(F164&lt;E164,N164&lt;Q164,N164&lt;=Q164)</f>
        <v>1</v>
      </c>
    </row>
    <row r="165" spans="1:20" s="119" customFormat="1" x14ac:dyDescent="0.25">
      <c r="A165" s="47">
        <v>22</v>
      </c>
      <c r="B165" s="33" t="s">
        <v>97</v>
      </c>
      <c r="C165" s="97">
        <f>C166</f>
        <v>273.93</v>
      </c>
      <c r="D165" s="47">
        <v>0</v>
      </c>
      <c r="E165" s="47">
        <v>0</v>
      </c>
      <c r="F165" s="127">
        <f>F166</f>
        <v>0</v>
      </c>
      <c r="G165" s="130">
        <f t="shared" si="33"/>
        <v>0</v>
      </c>
      <c r="H165" s="130">
        <f t="shared" si="34"/>
        <v>0</v>
      </c>
      <c r="I165" s="130">
        <f t="shared" si="35"/>
        <v>0</v>
      </c>
      <c r="J165" s="47"/>
      <c r="K165" s="47"/>
      <c r="L165" s="47"/>
      <c r="M165" s="130"/>
      <c r="N165" s="47"/>
      <c r="T165" s="117"/>
    </row>
    <row r="166" spans="1:20" ht="47.25" hidden="1" x14ac:dyDescent="0.25">
      <c r="A166" s="47"/>
      <c r="B166" s="19" t="s">
        <v>222</v>
      </c>
      <c r="C166" s="69">
        <f>C167+C168</f>
        <v>273.93</v>
      </c>
      <c r="D166" s="52"/>
      <c r="E166" s="52"/>
      <c r="F166" s="70">
        <f>F167+F168</f>
        <v>0</v>
      </c>
      <c r="G166" s="4">
        <f t="shared" si="33"/>
        <v>0</v>
      </c>
      <c r="H166" s="4">
        <f t="shared" si="34"/>
        <v>0</v>
      </c>
      <c r="I166" s="4">
        <f t="shared" si="35"/>
        <v>0</v>
      </c>
      <c r="J166" s="52"/>
      <c r="K166" s="52"/>
      <c r="L166" s="52"/>
      <c r="M166" s="4"/>
      <c r="N166" s="52"/>
      <c r="Q166" s="137">
        <f>INT(F166*0.3499)</f>
        <v>0</v>
      </c>
      <c r="S166" s="137" t="e">
        <f>(Q166/F166)&lt;0.35</f>
        <v>#DIV/0!</v>
      </c>
      <c r="T166" s="56" t="b">
        <f>IF(F166&lt;E166,N166&lt;Q166,N166&lt;=Q166)</f>
        <v>1</v>
      </c>
    </row>
    <row r="167" spans="1:20" x14ac:dyDescent="0.25">
      <c r="A167" s="47"/>
      <c r="B167" s="6" t="s">
        <v>99</v>
      </c>
      <c r="C167" s="72">
        <v>186.93</v>
      </c>
      <c r="D167" s="52">
        <v>0</v>
      </c>
      <c r="E167" s="52">
        <v>0</v>
      </c>
      <c r="F167" s="81">
        <v>0</v>
      </c>
      <c r="G167" s="4">
        <f t="shared" si="33"/>
        <v>0</v>
      </c>
      <c r="H167" s="4">
        <f t="shared" si="34"/>
        <v>0</v>
      </c>
      <c r="I167" s="4">
        <f t="shared" si="35"/>
        <v>0</v>
      </c>
      <c r="J167" s="52"/>
      <c r="K167" s="52"/>
      <c r="L167" s="52"/>
      <c r="M167" s="4"/>
      <c r="N167" s="52">
        <v>0</v>
      </c>
      <c r="Q167" s="137">
        <f>INT(F167*0.3499)</f>
        <v>0</v>
      </c>
      <c r="S167" s="137" t="e">
        <f>(Q167/F167)&lt;0.35</f>
        <v>#DIV/0!</v>
      </c>
      <c r="T167" s="56" t="b">
        <f>IF(F167&lt;E167,N167&lt;Q167,N167&lt;=Q167)</f>
        <v>1</v>
      </c>
    </row>
    <row r="168" spans="1:20" x14ac:dyDescent="0.25">
      <c r="A168" s="47"/>
      <c r="B168" s="6" t="s">
        <v>98</v>
      </c>
      <c r="C168" s="72">
        <v>87</v>
      </c>
      <c r="D168" s="52">
        <v>0</v>
      </c>
      <c r="E168" s="52">
        <v>0</v>
      </c>
      <c r="F168" s="81">
        <v>0</v>
      </c>
      <c r="G168" s="4">
        <f t="shared" si="33"/>
        <v>0</v>
      </c>
      <c r="H168" s="4">
        <f t="shared" si="34"/>
        <v>0</v>
      </c>
      <c r="I168" s="4">
        <f t="shared" si="35"/>
        <v>0</v>
      </c>
      <c r="J168" s="52"/>
      <c r="K168" s="52"/>
      <c r="L168" s="52"/>
      <c r="M168" s="4"/>
      <c r="N168" s="52">
        <v>0</v>
      </c>
      <c r="Q168" s="137">
        <f>INT(F168*0.3499)</f>
        <v>0</v>
      </c>
      <c r="S168" s="137" t="e">
        <f>(Q168/F168)&lt;0.35</f>
        <v>#DIV/0!</v>
      </c>
      <c r="T168" s="56" t="b">
        <f>IF(F168&lt;E168,N168&lt;Q168,N168&lt;=Q168)</f>
        <v>1</v>
      </c>
    </row>
    <row r="169" spans="1:20" s="119" customFormat="1" x14ac:dyDescent="0.25">
      <c r="A169" s="47">
        <v>23</v>
      </c>
      <c r="B169" s="33" t="s">
        <v>100</v>
      </c>
      <c r="C169" s="101">
        <f>C170</f>
        <v>324.68200000000002</v>
      </c>
      <c r="D169" s="47">
        <v>0</v>
      </c>
      <c r="E169" s="47">
        <v>0</v>
      </c>
      <c r="F169" s="127">
        <f>F170</f>
        <v>0</v>
      </c>
      <c r="G169" s="130">
        <f t="shared" si="33"/>
        <v>0</v>
      </c>
      <c r="H169" s="130">
        <f t="shared" si="34"/>
        <v>0</v>
      </c>
      <c r="I169" s="130">
        <f t="shared" si="35"/>
        <v>0</v>
      </c>
      <c r="J169" s="47"/>
      <c r="K169" s="47"/>
      <c r="L169" s="47"/>
      <c r="M169" s="130"/>
      <c r="N169" s="47"/>
      <c r="T169" s="117"/>
    </row>
    <row r="170" spans="1:20" ht="47.25" hidden="1" x14ac:dyDescent="0.25">
      <c r="A170" s="47"/>
      <c r="B170" s="19" t="s">
        <v>223</v>
      </c>
      <c r="C170" s="69">
        <f>C171+C172</f>
        <v>324.68200000000002</v>
      </c>
      <c r="D170" s="52"/>
      <c r="E170" s="52"/>
      <c r="F170" s="70">
        <f>F171+F172</f>
        <v>0</v>
      </c>
      <c r="G170" s="4">
        <f t="shared" si="33"/>
        <v>0</v>
      </c>
      <c r="H170" s="4">
        <f t="shared" si="34"/>
        <v>0</v>
      </c>
      <c r="I170" s="4">
        <f t="shared" si="35"/>
        <v>0</v>
      </c>
      <c r="J170" s="52"/>
      <c r="K170" s="52"/>
      <c r="L170" s="52"/>
      <c r="M170" s="4"/>
      <c r="N170" s="52"/>
      <c r="Q170" s="137">
        <f>INT(F170*0.3499)</f>
        <v>0</v>
      </c>
      <c r="S170" s="137" t="e">
        <f>(Q170/F170)&lt;0.35</f>
        <v>#DIV/0!</v>
      </c>
      <c r="T170" s="56" t="b">
        <f>IF(F170&lt;E170,N170&lt;Q170,N170&lt;=Q170)</f>
        <v>1</v>
      </c>
    </row>
    <row r="171" spans="1:20" x14ac:dyDescent="0.25">
      <c r="A171" s="47"/>
      <c r="B171" s="6" t="s">
        <v>102</v>
      </c>
      <c r="C171" s="72">
        <v>230.815</v>
      </c>
      <c r="D171" s="52">
        <v>0</v>
      </c>
      <c r="E171" s="52">
        <v>0</v>
      </c>
      <c r="F171" s="81">
        <v>0</v>
      </c>
      <c r="G171" s="4">
        <f t="shared" si="33"/>
        <v>0</v>
      </c>
      <c r="H171" s="4">
        <f t="shared" si="34"/>
        <v>0</v>
      </c>
      <c r="I171" s="4">
        <f t="shared" si="35"/>
        <v>0</v>
      </c>
      <c r="J171" s="52"/>
      <c r="K171" s="52"/>
      <c r="L171" s="52"/>
      <c r="M171" s="4"/>
      <c r="N171" s="52">
        <v>0</v>
      </c>
      <c r="Q171" s="137">
        <f>INT(F171*0.3499)</f>
        <v>0</v>
      </c>
      <c r="S171" s="137" t="e">
        <f>(Q171/F171)&lt;0.35</f>
        <v>#DIV/0!</v>
      </c>
      <c r="T171" s="56" t="b">
        <f>IF(F171&lt;E171,N171&lt;Q171,N171&lt;=Q171)</f>
        <v>1</v>
      </c>
    </row>
    <row r="172" spans="1:20" x14ac:dyDescent="0.25">
      <c r="A172" s="47"/>
      <c r="B172" s="6" t="s">
        <v>101</v>
      </c>
      <c r="C172" s="72">
        <v>93.867000000000004</v>
      </c>
      <c r="D172" s="52">
        <v>0</v>
      </c>
      <c r="E172" s="52">
        <v>0</v>
      </c>
      <c r="F172" s="81">
        <v>0</v>
      </c>
      <c r="G172" s="4">
        <f t="shared" si="33"/>
        <v>0</v>
      </c>
      <c r="H172" s="4">
        <f t="shared" si="34"/>
        <v>0</v>
      </c>
      <c r="I172" s="4">
        <f t="shared" si="35"/>
        <v>0</v>
      </c>
      <c r="J172" s="52"/>
      <c r="K172" s="52"/>
      <c r="L172" s="52"/>
      <c r="M172" s="4"/>
      <c r="N172" s="52">
        <v>0</v>
      </c>
      <c r="Q172" s="137">
        <f>INT(F172*0.3499)</f>
        <v>0</v>
      </c>
      <c r="S172" s="137" t="e">
        <f>(Q172/F172)&lt;0.35</f>
        <v>#DIV/0!</v>
      </c>
      <c r="T172" s="56" t="b">
        <f>IF(F172&lt;E172,N172&lt;Q172,N172&lt;=Q172)</f>
        <v>1</v>
      </c>
    </row>
    <row r="173" spans="1:20" s="119" customFormat="1" x14ac:dyDescent="0.25">
      <c r="A173" s="47">
        <v>24</v>
      </c>
      <c r="B173" s="96" t="s">
        <v>103</v>
      </c>
      <c r="C173" s="97">
        <f>C174</f>
        <v>369.9980000000001</v>
      </c>
      <c r="D173" s="47">
        <v>0</v>
      </c>
      <c r="E173" s="47">
        <v>3</v>
      </c>
      <c r="F173" s="102">
        <f>F174</f>
        <v>0</v>
      </c>
      <c r="G173" s="130">
        <f t="shared" si="33"/>
        <v>0</v>
      </c>
      <c r="H173" s="130">
        <f t="shared" si="34"/>
        <v>8.1081519359564088E-3</v>
      </c>
      <c r="I173" s="130">
        <f t="shared" si="35"/>
        <v>0</v>
      </c>
      <c r="J173" s="47"/>
      <c r="K173" s="47"/>
      <c r="L173" s="47"/>
      <c r="M173" s="130"/>
      <c r="N173" s="47"/>
      <c r="T173" s="117"/>
    </row>
    <row r="174" spans="1:20" ht="47.25" hidden="1" x14ac:dyDescent="0.25">
      <c r="A174" s="47"/>
      <c r="B174" s="19" t="s">
        <v>224</v>
      </c>
      <c r="C174" s="69">
        <f>C175+C176+C177+C178+C179+C180+C181+C182+C183+C184+C185</f>
        <v>369.9980000000001</v>
      </c>
      <c r="D174" s="52"/>
      <c r="E174" s="52"/>
      <c r="F174" s="70">
        <f>F175+F176+F177+F178+F179+F180+F181+F182+F183+F184+F185</f>
        <v>0</v>
      </c>
      <c r="G174" s="4">
        <f t="shared" si="33"/>
        <v>0</v>
      </c>
      <c r="H174" s="4">
        <f t="shared" si="34"/>
        <v>0</v>
      </c>
      <c r="I174" s="4">
        <f t="shared" si="35"/>
        <v>0</v>
      </c>
      <c r="J174" s="52"/>
      <c r="K174" s="52"/>
      <c r="L174" s="52"/>
      <c r="M174" s="4"/>
      <c r="N174" s="52"/>
      <c r="Q174" s="137">
        <f t="shared" ref="Q174:Q185" si="39">INT(F174*0.3499)</f>
        <v>0</v>
      </c>
      <c r="S174" s="137" t="e">
        <f t="shared" ref="S174:S185" si="40">(Q174/F174)&lt;0.35</f>
        <v>#DIV/0!</v>
      </c>
      <c r="T174" s="56" t="b">
        <f t="shared" ref="T174:T185" si="41">IF(F174&lt;E174,N174&lt;Q174,N174&lt;=Q174)</f>
        <v>1</v>
      </c>
    </row>
    <row r="175" spans="1:20" x14ac:dyDescent="0.25">
      <c r="A175" s="47"/>
      <c r="B175" s="6" t="s">
        <v>176</v>
      </c>
      <c r="C175" s="72">
        <v>6.4470000000000001</v>
      </c>
      <c r="D175" s="81">
        <v>0</v>
      </c>
      <c r="E175" s="52">
        <v>0</v>
      </c>
      <c r="F175" s="81">
        <v>0</v>
      </c>
      <c r="G175" s="4">
        <f t="shared" si="33"/>
        <v>0</v>
      </c>
      <c r="H175" s="4">
        <f t="shared" si="34"/>
        <v>0</v>
      </c>
      <c r="I175" s="4">
        <f t="shared" si="35"/>
        <v>0</v>
      </c>
      <c r="J175" s="52"/>
      <c r="K175" s="52"/>
      <c r="L175" s="52"/>
      <c r="M175" s="4"/>
      <c r="N175" s="52">
        <v>0</v>
      </c>
      <c r="Q175" s="137">
        <f t="shared" si="39"/>
        <v>0</v>
      </c>
      <c r="S175" s="137" t="e">
        <f t="shared" si="40"/>
        <v>#DIV/0!</v>
      </c>
      <c r="T175" s="56" t="b">
        <f t="shared" si="41"/>
        <v>1</v>
      </c>
    </row>
    <row r="176" spans="1:20" x14ac:dyDescent="0.25">
      <c r="A176" s="47"/>
      <c r="B176" s="6" t="s">
        <v>110</v>
      </c>
      <c r="C176" s="72">
        <v>172.965</v>
      </c>
      <c r="D176" s="81">
        <v>0</v>
      </c>
      <c r="E176" s="52">
        <v>3</v>
      </c>
      <c r="F176" s="81">
        <v>0</v>
      </c>
      <c r="G176" s="4">
        <f t="shared" si="33"/>
        <v>0</v>
      </c>
      <c r="H176" s="4">
        <f t="shared" si="34"/>
        <v>1.7344549475327379E-2</v>
      </c>
      <c r="I176" s="4">
        <f t="shared" si="35"/>
        <v>0</v>
      </c>
      <c r="J176" s="52"/>
      <c r="K176" s="52"/>
      <c r="L176" s="52"/>
      <c r="M176" s="4"/>
      <c r="N176" s="52">
        <v>0</v>
      </c>
      <c r="Q176" s="137">
        <f t="shared" si="39"/>
        <v>0</v>
      </c>
      <c r="S176" s="137" t="e">
        <f t="shared" si="40"/>
        <v>#DIV/0!</v>
      </c>
      <c r="T176" s="56" t="b">
        <f t="shared" si="41"/>
        <v>0</v>
      </c>
    </row>
    <row r="177" spans="1:20" x14ac:dyDescent="0.25">
      <c r="A177" s="47"/>
      <c r="B177" s="6" t="s">
        <v>225</v>
      </c>
      <c r="C177" s="72">
        <v>35.659999999999997</v>
      </c>
      <c r="D177" s="81">
        <v>0</v>
      </c>
      <c r="E177" s="81">
        <v>0</v>
      </c>
      <c r="F177" s="81">
        <v>0</v>
      </c>
      <c r="G177" s="4">
        <f t="shared" si="33"/>
        <v>0</v>
      </c>
      <c r="H177" s="4">
        <f t="shared" si="34"/>
        <v>0</v>
      </c>
      <c r="I177" s="4">
        <f t="shared" si="35"/>
        <v>0</v>
      </c>
      <c r="J177" s="52"/>
      <c r="K177" s="52"/>
      <c r="L177" s="52"/>
      <c r="M177" s="4"/>
      <c r="N177" s="52"/>
      <c r="Q177" s="137">
        <f t="shared" si="39"/>
        <v>0</v>
      </c>
      <c r="S177" s="137" t="e">
        <f t="shared" si="40"/>
        <v>#DIV/0!</v>
      </c>
      <c r="T177" s="56" t="b">
        <f t="shared" si="41"/>
        <v>1</v>
      </c>
    </row>
    <row r="178" spans="1:20" x14ac:dyDescent="0.25">
      <c r="A178" s="47"/>
      <c r="B178" s="6" t="s">
        <v>226</v>
      </c>
      <c r="C178" s="72">
        <v>3.03</v>
      </c>
      <c r="D178" s="81">
        <v>0</v>
      </c>
      <c r="E178" s="81">
        <v>0</v>
      </c>
      <c r="F178" s="81">
        <v>0</v>
      </c>
      <c r="G178" s="4">
        <f t="shared" si="33"/>
        <v>0</v>
      </c>
      <c r="H178" s="4">
        <f t="shared" si="34"/>
        <v>0</v>
      </c>
      <c r="I178" s="4">
        <f t="shared" si="35"/>
        <v>0</v>
      </c>
      <c r="J178" s="52"/>
      <c r="K178" s="52"/>
      <c r="L178" s="52"/>
      <c r="M178" s="4"/>
      <c r="N178" s="52">
        <v>0</v>
      </c>
      <c r="Q178" s="137">
        <f t="shared" si="39"/>
        <v>0</v>
      </c>
      <c r="S178" s="137" t="e">
        <f t="shared" si="40"/>
        <v>#DIV/0!</v>
      </c>
      <c r="T178" s="56" t="b">
        <f t="shared" si="41"/>
        <v>1</v>
      </c>
    </row>
    <row r="179" spans="1:20" x14ac:dyDescent="0.25">
      <c r="A179" s="47"/>
      <c r="B179" s="6" t="s">
        <v>107</v>
      </c>
      <c r="C179" s="72">
        <v>27.84</v>
      </c>
      <c r="D179" s="81">
        <v>0</v>
      </c>
      <c r="E179" s="81">
        <v>0</v>
      </c>
      <c r="F179" s="81">
        <v>0</v>
      </c>
      <c r="G179" s="4">
        <f t="shared" si="33"/>
        <v>0</v>
      </c>
      <c r="H179" s="4">
        <f t="shared" si="34"/>
        <v>0</v>
      </c>
      <c r="I179" s="4">
        <f t="shared" si="35"/>
        <v>0</v>
      </c>
      <c r="J179" s="52"/>
      <c r="K179" s="52"/>
      <c r="L179" s="52"/>
      <c r="M179" s="4"/>
      <c r="N179" s="52">
        <v>0</v>
      </c>
      <c r="Q179" s="137">
        <f t="shared" si="39"/>
        <v>0</v>
      </c>
      <c r="S179" s="137" t="e">
        <f t="shared" si="40"/>
        <v>#DIV/0!</v>
      </c>
      <c r="T179" s="56" t="b">
        <f t="shared" si="41"/>
        <v>1</v>
      </c>
    </row>
    <row r="180" spans="1:20" x14ac:dyDescent="0.25">
      <c r="A180" s="47"/>
      <c r="B180" s="6" t="s">
        <v>108</v>
      </c>
      <c r="C180" s="72">
        <v>17.72</v>
      </c>
      <c r="D180" s="81">
        <v>0</v>
      </c>
      <c r="E180" s="81">
        <v>0</v>
      </c>
      <c r="F180" s="81">
        <v>0</v>
      </c>
      <c r="G180" s="4">
        <f t="shared" si="33"/>
        <v>0</v>
      </c>
      <c r="H180" s="4">
        <f t="shared" si="34"/>
        <v>0</v>
      </c>
      <c r="I180" s="4">
        <f t="shared" si="35"/>
        <v>0</v>
      </c>
      <c r="J180" s="52"/>
      <c r="K180" s="52"/>
      <c r="L180" s="52"/>
      <c r="M180" s="4"/>
      <c r="N180" s="52">
        <v>0</v>
      </c>
      <c r="Q180" s="137">
        <f t="shared" si="39"/>
        <v>0</v>
      </c>
      <c r="S180" s="137" t="e">
        <f t="shared" si="40"/>
        <v>#DIV/0!</v>
      </c>
      <c r="T180" s="56" t="b">
        <f t="shared" si="41"/>
        <v>1</v>
      </c>
    </row>
    <row r="181" spans="1:20" x14ac:dyDescent="0.25">
      <c r="A181" s="47"/>
      <c r="B181" s="6" t="s">
        <v>106</v>
      </c>
      <c r="C181" s="72">
        <v>13</v>
      </c>
      <c r="D181" s="81">
        <v>0</v>
      </c>
      <c r="E181" s="81">
        <v>0</v>
      </c>
      <c r="F181" s="81">
        <v>0</v>
      </c>
      <c r="G181" s="4">
        <f t="shared" si="33"/>
        <v>0</v>
      </c>
      <c r="H181" s="4">
        <f t="shared" si="34"/>
        <v>0</v>
      </c>
      <c r="I181" s="4">
        <f t="shared" si="35"/>
        <v>0</v>
      </c>
      <c r="J181" s="52"/>
      <c r="K181" s="52"/>
      <c r="L181" s="52"/>
      <c r="M181" s="4"/>
      <c r="N181" s="52">
        <v>0</v>
      </c>
      <c r="Q181" s="137">
        <f t="shared" si="39"/>
        <v>0</v>
      </c>
      <c r="S181" s="137" t="e">
        <f t="shared" si="40"/>
        <v>#DIV/0!</v>
      </c>
      <c r="T181" s="56" t="b">
        <f t="shared" si="41"/>
        <v>1</v>
      </c>
    </row>
    <row r="182" spans="1:20" x14ac:dyDescent="0.25">
      <c r="A182" s="47"/>
      <c r="B182" s="6" t="s">
        <v>105</v>
      </c>
      <c r="C182" s="72">
        <v>9.0500000000000007</v>
      </c>
      <c r="D182" s="81">
        <v>0</v>
      </c>
      <c r="E182" s="81">
        <v>0</v>
      </c>
      <c r="F182" s="81">
        <v>0</v>
      </c>
      <c r="G182" s="4">
        <f t="shared" si="33"/>
        <v>0</v>
      </c>
      <c r="H182" s="4">
        <f t="shared" si="34"/>
        <v>0</v>
      </c>
      <c r="I182" s="4">
        <f t="shared" si="35"/>
        <v>0</v>
      </c>
      <c r="J182" s="52"/>
      <c r="K182" s="52"/>
      <c r="L182" s="52"/>
      <c r="M182" s="4"/>
      <c r="N182" s="52">
        <v>0</v>
      </c>
      <c r="Q182" s="137">
        <f t="shared" si="39"/>
        <v>0</v>
      </c>
      <c r="S182" s="137" t="e">
        <f t="shared" si="40"/>
        <v>#DIV/0!</v>
      </c>
      <c r="T182" s="56" t="b">
        <f t="shared" si="41"/>
        <v>1</v>
      </c>
    </row>
    <row r="183" spans="1:20" x14ac:dyDescent="0.25">
      <c r="A183" s="47"/>
      <c r="B183" s="6" t="s">
        <v>104</v>
      </c>
      <c r="C183" s="72">
        <v>22.675000000000001</v>
      </c>
      <c r="D183" s="95">
        <v>0</v>
      </c>
      <c r="E183" s="95">
        <v>0</v>
      </c>
      <c r="F183" s="95">
        <v>0</v>
      </c>
      <c r="G183" s="4">
        <f t="shared" si="33"/>
        <v>0</v>
      </c>
      <c r="H183" s="4">
        <f t="shared" si="34"/>
        <v>0</v>
      </c>
      <c r="I183" s="4">
        <f t="shared" si="35"/>
        <v>0</v>
      </c>
      <c r="J183" s="52"/>
      <c r="K183" s="52"/>
      <c r="L183" s="52"/>
      <c r="M183" s="4"/>
      <c r="N183" s="52">
        <v>0</v>
      </c>
      <c r="Q183" s="137">
        <f t="shared" si="39"/>
        <v>0</v>
      </c>
      <c r="S183" s="137" t="e">
        <f t="shared" si="40"/>
        <v>#DIV/0!</v>
      </c>
      <c r="T183" s="56" t="b">
        <f t="shared" si="41"/>
        <v>1</v>
      </c>
    </row>
    <row r="184" spans="1:20" x14ac:dyDescent="0.25">
      <c r="A184" s="47"/>
      <c r="B184" s="6" t="s">
        <v>109</v>
      </c>
      <c r="C184" s="72">
        <v>42.951000000000001</v>
      </c>
      <c r="D184" s="95">
        <v>0</v>
      </c>
      <c r="E184" s="95">
        <v>0</v>
      </c>
      <c r="F184" s="95">
        <v>0</v>
      </c>
      <c r="G184" s="4">
        <f t="shared" si="33"/>
        <v>0</v>
      </c>
      <c r="H184" s="4">
        <f t="shared" si="34"/>
        <v>0</v>
      </c>
      <c r="I184" s="4">
        <f t="shared" si="35"/>
        <v>0</v>
      </c>
      <c r="J184" s="52"/>
      <c r="K184" s="52"/>
      <c r="L184" s="52"/>
      <c r="M184" s="4"/>
      <c r="N184" s="52">
        <v>0</v>
      </c>
      <c r="Q184" s="137">
        <f t="shared" si="39"/>
        <v>0</v>
      </c>
      <c r="S184" s="137" t="e">
        <f t="shared" si="40"/>
        <v>#DIV/0!</v>
      </c>
      <c r="T184" s="56" t="b">
        <f t="shared" si="41"/>
        <v>1</v>
      </c>
    </row>
    <row r="185" spans="1:20" ht="31.5" x14ac:dyDescent="0.25">
      <c r="A185" s="47"/>
      <c r="B185" s="6" t="s">
        <v>177</v>
      </c>
      <c r="C185" s="72">
        <v>18.66</v>
      </c>
      <c r="D185" s="95">
        <v>0</v>
      </c>
      <c r="E185" s="95">
        <v>0</v>
      </c>
      <c r="F185" s="95">
        <v>0</v>
      </c>
      <c r="G185" s="4">
        <f t="shared" si="33"/>
        <v>0</v>
      </c>
      <c r="H185" s="4">
        <f t="shared" si="34"/>
        <v>0</v>
      </c>
      <c r="I185" s="4">
        <f t="shared" si="35"/>
        <v>0</v>
      </c>
      <c r="J185" s="52"/>
      <c r="K185" s="52"/>
      <c r="L185" s="52"/>
      <c r="M185" s="4"/>
      <c r="N185" s="52">
        <v>0</v>
      </c>
      <c r="Q185" s="137">
        <f t="shared" si="39"/>
        <v>0</v>
      </c>
      <c r="S185" s="137" t="e">
        <f t="shared" si="40"/>
        <v>#DIV/0!</v>
      </c>
      <c r="T185" s="56" t="b">
        <f t="shared" si="41"/>
        <v>1</v>
      </c>
    </row>
    <row r="186" spans="1:20" s="119" customFormat="1" x14ac:dyDescent="0.25">
      <c r="A186" s="47">
        <v>25</v>
      </c>
      <c r="B186" s="96" t="s">
        <v>111</v>
      </c>
      <c r="C186" s="103">
        <f>C187</f>
        <v>518.47299999999996</v>
      </c>
      <c r="D186" s="47">
        <v>247</v>
      </c>
      <c r="E186" s="47">
        <v>295</v>
      </c>
      <c r="F186" s="102">
        <f>F187</f>
        <v>604</v>
      </c>
      <c r="G186" s="130">
        <f t="shared" si="33"/>
        <v>0.47639896388047209</v>
      </c>
      <c r="H186" s="130">
        <f t="shared" si="34"/>
        <v>0.5689785196143291</v>
      </c>
      <c r="I186" s="130">
        <f t="shared" si="35"/>
        <v>1.164959409651033</v>
      </c>
      <c r="J186" s="47"/>
      <c r="K186" s="47"/>
      <c r="L186" s="47"/>
      <c r="M186" s="130"/>
      <c r="N186" s="47"/>
      <c r="T186" s="117"/>
    </row>
    <row r="187" spans="1:20" ht="47.25" hidden="1" x14ac:dyDescent="0.25">
      <c r="A187" s="90"/>
      <c r="B187" s="19" t="s">
        <v>227</v>
      </c>
      <c r="C187" s="69">
        <f>C188+C189</f>
        <v>518.47299999999996</v>
      </c>
      <c r="D187" s="52"/>
      <c r="E187" s="52"/>
      <c r="F187" s="70">
        <f>F188+F189</f>
        <v>604</v>
      </c>
      <c r="G187" s="4">
        <f t="shared" si="33"/>
        <v>0</v>
      </c>
      <c r="H187" s="4">
        <f t="shared" si="34"/>
        <v>0</v>
      </c>
      <c r="I187" s="4">
        <f t="shared" si="35"/>
        <v>1.164959409651033</v>
      </c>
      <c r="J187" s="52"/>
      <c r="K187" s="52"/>
      <c r="L187" s="52"/>
      <c r="M187" s="4"/>
      <c r="N187" s="52"/>
      <c r="Q187" s="137">
        <f>INT(F187*0.3499)</f>
        <v>211</v>
      </c>
      <c r="S187" s="137" t="b">
        <f>(Q187/F187)&lt;0.35</f>
        <v>1</v>
      </c>
      <c r="T187" s="56" t="b">
        <f>IF(F187&lt;E187,N187&lt;Q187,N187&lt;=Q187)</f>
        <v>1</v>
      </c>
    </row>
    <row r="188" spans="1:20" x14ac:dyDescent="0.25">
      <c r="A188" s="47"/>
      <c r="B188" s="6" t="s">
        <v>112</v>
      </c>
      <c r="C188" s="72">
        <v>443.40600000000001</v>
      </c>
      <c r="D188" s="52">
        <v>247</v>
      </c>
      <c r="E188" s="52">
        <v>243</v>
      </c>
      <c r="F188" s="81">
        <v>584</v>
      </c>
      <c r="G188" s="4">
        <f t="shared" si="33"/>
        <v>0.55705155094879188</v>
      </c>
      <c r="H188" s="4">
        <f t="shared" si="34"/>
        <v>0.54803047320063325</v>
      </c>
      <c r="I188" s="4">
        <f t="shared" si="35"/>
        <v>1.3170773512311515</v>
      </c>
      <c r="J188" s="52"/>
      <c r="K188" s="52"/>
      <c r="L188" s="52"/>
      <c r="M188" s="4">
        <f>N188/F188*100</f>
        <v>34.93150684931507</v>
      </c>
      <c r="N188" s="52">
        <v>204</v>
      </c>
      <c r="Q188" s="137">
        <f>INT(F188*0.3499)</f>
        <v>204</v>
      </c>
      <c r="S188" s="137" t="b">
        <f>(Q188/F188)&lt;0.35</f>
        <v>1</v>
      </c>
      <c r="T188" s="56" t="b">
        <f>IF(F188&lt;E188,N188&lt;Q188,N188&lt;=Q188)</f>
        <v>1</v>
      </c>
    </row>
    <row r="189" spans="1:20" x14ac:dyDescent="0.25">
      <c r="A189" s="47"/>
      <c r="B189" s="6" t="s">
        <v>228</v>
      </c>
      <c r="C189" s="72">
        <v>75.066999999999993</v>
      </c>
      <c r="D189" s="52">
        <v>0</v>
      </c>
      <c r="E189" s="52">
        <v>52</v>
      </c>
      <c r="F189" s="81">
        <v>20</v>
      </c>
      <c r="G189" s="4">
        <f t="shared" si="33"/>
        <v>0</v>
      </c>
      <c r="H189" s="4">
        <f t="shared" si="34"/>
        <v>0.69271450837252058</v>
      </c>
      <c r="I189" s="4">
        <f t="shared" si="35"/>
        <v>0.2664286570663541</v>
      </c>
      <c r="J189" s="52"/>
      <c r="K189" s="52"/>
      <c r="L189" s="52"/>
      <c r="M189" s="4"/>
      <c r="N189" s="52">
        <v>0</v>
      </c>
      <c r="Q189" s="137">
        <f>INT(F189*0.3499)</f>
        <v>6</v>
      </c>
      <c r="S189" s="137" t="b">
        <f>(Q189/F189)&lt;0.35</f>
        <v>1</v>
      </c>
      <c r="T189" s="56" t="b">
        <f>IF(F189&lt;E189,N189&lt;Q189,N189&lt;=Q189)</f>
        <v>1</v>
      </c>
    </row>
    <row r="190" spans="1:20" s="119" customFormat="1" x14ac:dyDescent="0.25">
      <c r="A190" s="47">
        <v>26</v>
      </c>
      <c r="B190" s="33" t="s">
        <v>113</v>
      </c>
      <c r="C190" s="97">
        <f>C191</f>
        <v>265.44400000000002</v>
      </c>
      <c r="D190" s="47">
        <v>0</v>
      </c>
      <c r="E190" s="47">
        <v>0</v>
      </c>
      <c r="F190" s="127">
        <f>F191</f>
        <v>0</v>
      </c>
      <c r="G190" s="130">
        <f t="shared" si="33"/>
        <v>0</v>
      </c>
      <c r="H190" s="130">
        <f t="shared" si="34"/>
        <v>0</v>
      </c>
      <c r="I190" s="130">
        <f t="shared" si="35"/>
        <v>0</v>
      </c>
      <c r="J190" s="47"/>
      <c r="K190" s="47"/>
      <c r="L190" s="47"/>
      <c r="M190" s="130"/>
      <c r="N190" s="47"/>
      <c r="T190" s="117"/>
    </row>
    <row r="191" spans="1:20" ht="47.25" hidden="1" x14ac:dyDescent="0.25">
      <c r="A191" s="90"/>
      <c r="B191" s="19" t="s">
        <v>229</v>
      </c>
      <c r="C191" s="69">
        <f>C192+C193</f>
        <v>265.44400000000002</v>
      </c>
      <c r="D191" s="52"/>
      <c r="E191" s="52"/>
      <c r="F191" s="70">
        <f>F192+F193</f>
        <v>0</v>
      </c>
      <c r="G191" s="4">
        <f t="shared" si="33"/>
        <v>0</v>
      </c>
      <c r="H191" s="4">
        <f t="shared" si="34"/>
        <v>0</v>
      </c>
      <c r="I191" s="4">
        <f t="shared" si="35"/>
        <v>0</v>
      </c>
      <c r="J191" s="52"/>
      <c r="K191" s="52"/>
      <c r="L191" s="52"/>
      <c r="M191" s="4"/>
      <c r="N191" s="52"/>
      <c r="Q191" s="137">
        <f>INT(F191*0.3499)</f>
        <v>0</v>
      </c>
      <c r="S191" s="137" t="e">
        <f>(Q191/F191)&lt;0.35</f>
        <v>#DIV/0!</v>
      </c>
      <c r="T191" s="56" t="b">
        <f>IF(F191&lt;E191,N191&lt;Q191,N191&lt;=Q191)</f>
        <v>1</v>
      </c>
    </row>
    <row r="192" spans="1:20" x14ac:dyDescent="0.25">
      <c r="A192" s="96"/>
      <c r="B192" s="6" t="s">
        <v>115</v>
      </c>
      <c r="C192" s="72">
        <v>203.584</v>
      </c>
      <c r="D192" s="81">
        <v>0</v>
      </c>
      <c r="E192" s="81">
        <v>0</v>
      </c>
      <c r="F192" s="81">
        <v>0</v>
      </c>
      <c r="G192" s="4">
        <f t="shared" si="33"/>
        <v>0</v>
      </c>
      <c r="H192" s="4">
        <f t="shared" si="34"/>
        <v>0</v>
      </c>
      <c r="I192" s="4">
        <f t="shared" si="35"/>
        <v>0</v>
      </c>
      <c r="J192" s="52"/>
      <c r="K192" s="52"/>
      <c r="L192" s="52"/>
      <c r="M192" s="4"/>
      <c r="N192" s="52">
        <v>0</v>
      </c>
      <c r="Q192" s="137">
        <f>INT(F192*0.3499)</f>
        <v>0</v>
      </c>
      <c r="S192" s="137" t="e">
        <f>(Q192/F192)&lt;0.35</f>
        <v>#DIV/0!</v>
      </c>
      <c r="T192" s="56" t="b">
        <f>IF(F192&lt;E192,N192&lt;Q192,N192&lt;=Q192)</f>
        <v>1</v>
      </c>
    </row>
    <row r="193" spans="1:20" x14ac:dyDescent="0.25">
      <c r="A193" s="47"/>
      <c r="B193" s="6" t="s">
        <v>114</v>
      </c>
      <c r="C193" s="72">
        <v>61.86</v>
      </c>
      <c r="D193" s="73">
        <v>0</v>
      </c>
      <c r="E193" s="73">
        <v>0</v>
      </c>
      <c r="F193" s="73">
        <v>0</v>
      </c>
      <c r="G193" s="4">
        <f t="shared" si="33"/>
        <v>0</v>
      </c>
      <c r="H193" s="4">
        <f t="shared" si="34"/>
        <v>0</v>
      </c>
      <c r="I193" s="4">
        <f t="shared" si="35"/>
        <v>0</v>
      </c>
      <c r="J193" s="52"/>
      <c r="K193" s="52"/>
      <c r="L193" s="52"/>
      <c r="M193" s="4"/>
      <c r="N193" s="52">
        <v>0</v>
      </c>
      <c r="Q193" s="137">
        <f>INT(F193*0.3499)</f>
        <v>0</v>
      </c>
      <c r="S193" s="137" t="e">
        <f>(Q193/F193)&lt;0.35</f>
        <v>#DIV/0!</v>
      </c>
      <c r="T193" s="56" t="b">
        <f>IF(F193&lt;E193,N193&lt;Q193,N193&lt;=Q193)</f>
        <v>1</v>
      </c>
    </row>
    <row r="194" spans="1:20" s="119" customFormat="1" x14ac:dyDescent="0.25">
      <c r="A194" s="47">
        <v>27</v>
      </c>
      <c r="B194" s="33" t="s">
        <v>116</v>
      </c>
      <c r="C194" s="97">
        <f>C195</f>
        <v>1550.4749999999997</v>
      </c>
      <c r="D194" s="47">
        <v>2993</v>
      </c>
      <c r="E194" s="47">
        <v>3219</v>
      </c>
      <c r="F194" s="102">
        <f>F195</f>
        <v>3342</v>
      </c>
      <c r="G194" s="130">
        <f t="shared" si="33"/>
        <v>1.9303761750431323</v>
      </c>
      <c r="H194" s="130">
        <f t="shared" si="34"/>
        <v>2.0761379577226338</v>
      </c>
      <c r="I194" s="130">
        <f t="shared" si="35"/>
        <v>2.1554684854641324</v>
      </c>
      <c r="J194" s="47"/>
      <c r="K194" s="47"/>
      <c r="L194" s="47"/>
      <c r="M194" s="130"/>
      <c r="N194" s="47"/>
      <c r="T194" s="117"/>
    </row>
    <row r="195" spans="1:20" ht="31.5" hidden="1" x14ac:dyDescent="0.25">
      <c r="A195" s="90"/>
      <c r="B195" s="19" t="s">
        <v>230</v>
      </c>
      <c r="C195" s="69">
        <f>C196+C197+C198+C199+C200</f>
        <v>1550.4749999999997</v>
      </c>
      <c r="D195" s="52"/>
      <c r="E195" s="52"/>
      <c r="F195" s="70">
        <f>F196+F197+F198+F199+F200</f>
        <v>3342</v>
      </c>
      <c r="G195" s="4">
        <f t="shared" si="33"/>
        <v>0</v>
      </c>
      <c r="H195" s="4">
        <f t="shared" si="34"/>
        <v>0</v>
      </c>
      <c r="I195" s="4">
        <f t="shared" si="35"/>
        <v>2.1554684854641324</v>
      </c>
      <c r="J195" s="52"/>
      <c r="K195" s="52"/>
      <c r="L195" s="52"/>
      <c r="M195" s="4"/>
      <c r="N195" s="52"/>
      <c r="Q195" s="137">
        <f t="shared" ref="Q195:Q200" si="42">INT(F195*0.3499)</f>
        <v>1169</v>
      </c>
      <c r="S195" s="137" t="b">
        <f t="shared" ref="S195:S200" si="43">(Q195/F195)&lt;0.35</f>
        <v>1</v>
      </c>
      <c r="T195" s="56" t="b">
        <f t="shared" ref="T195:T200" si="44">IF(F195&lt;E195,N195&lt;Q195,N195&lt;=Q195)</f>
        <v>1</v>
      </c>
    </row>
    <row r="196" spans="1:20" x14ac:dyDescent="0.25">
      <c r="A196" s="47"/>
      <c r="B196" s="6" t="s">
        <v>121</v>
      </c>
      <c r="C196" s="72">
        <v>1323.0519999999999</v>
      </c>
      <c r="D196" s="52">
        <v>2982</v>
      </c>
      <c r="E196" s="52">
        <v>3205</v>
      </c>
      <c r="F196" s="81">
        <v>3297</v>
      </c>
      <c r="G196" s="4">
        <f t="shared" si="33"/>
        <v>2.2538796661053384</v>
      </c>
      <c r="H196" s="4">
        <f t="shared" si="34"/>
        <v>2.4224293527389702</v>
      </c>
      <c r="I196" s="4">
        <f t="shared" si="35"/>
        <v>2.4919655463277333</v>
      </c>
      <c r="J196" s="52"/>
      <c r="K196" s="52"/>
      <c r="L196" s="52"/>
      <c r="M196" s="3">
        <f>N196/F196*100</f>
        <v>34.971185926599944</v>
      </c>
      <c r="N196" s="52">
        <v>1153</v>
      </c>
      <c r="Q196" s="137">
        <f t="shared" si="42"/>
        <v>1153</v>
      </c>
      <c r="S196" s="137" t="b">
        <f t="shared" si="43"/>
        <v>1</v>
      </c>
      <c r="T196" s="56" t="b">
        <f t="shared" si="44"/>
        <v>1</v>
      </c>
    </row>
    <row r="197" spans="1:20" x14ac:dyDescent="0.25">
      <c r="A197" s="47"/>
      <c r="B197" s="6" t="s">
        <v>120</v>
      </c>
      <c r="C197" s="72">
        <v>38.848999999999997</v>
      </c>
      <c r="D197" s="52">
        <v>0</v>
      </c>
      <c r="E197" s="52">
        <v>0</v>
      </c>
      <c r="F197" s="81">
        <v>0</v>
      </c>
      <c r="G197" s="4">
        <f t="shared" si="33"/>
        <v>0</v>
      </c>
      <c r="H197" s="4">
        <f t="shared" si="34"/>
        <v>0</v>
      </c>
      <c r="I197" s="4">
        <f t="shared" si="35"/>
        <v>0</v>
      </c>
      <c r="J197" s="52"/>
      <c r="K197" s="52"/>
      <c r="L197" s="52"/>
      <c r="M197" s="4"/>
      <c r="N197" s="52">
        <v>0</v>
      </c>
      <c r="Q197" s="137">
        <f t="shared" si="42"/>
        <v>0</v>
      </c>
      <c r="S197" s="137" t="e">
        <f t="shared" si="43"/>
        <v>#DIV/0!</v>
      </c>
      <c r="T197" s="56" t="b">
        <f t="shared" si="44"/>
        <v>1</v>
      </c>
    </row>
    <row r="198" spans="1:20" x14ac:dyDescent="0.25">
      <c r="A198" s="47"/>
      <c r="B198" s="6" t="s">
        <v>117</v>
      </c>
      <c r="C198" s="72">
        <v>41.103999999999999</v>
      </c>
      <c r="D198" s="52">
        <v>8</v>
      </c>
      <c r="E198" s="52">
        <v>7</v>
      </c>
      <c r="F198" s="81">
        <v>30</v>
      </c>
      <c r="G198" s="4">
        <f t="shared" si="33"/>
        <v>0.1946282600233554</v>
      </c>
      <c r="H198" s="4">
        <f t="shared" si="34"/>
        <v>0.17029972752043598</v>
      </c>
      <c r="I198" s="4">
        <f t="shared" si="35"/>
        <v>0.72985597508758271</v>
      </c>
      <c r="J198" s="52"/>
      <c r="K198" s="52"/>
      <c r="L198" s="52"/>
      <c r="M198" s="4"/>
      <c r="N198" s="52">
        <v>0</v>
      </c>
      <c r="Q198" s="137">
        <f t="shared" si="42"/>
        <v>10</v>
      </c>
      <c r="S198" s="137" t="b">
        <f t="shared" si="43"/>
        <v>1</v>
      </c>
      <c r="T198" s="56" t="b">
        <f t="shared" si="44"/>
        <v>1</v>
      </c>
    </row>
    <row r="199" spans="1:20" x14ac:dyDescent="0.25">
      <c r="A199" s="47"/>
      <c r="B199" s="6" t="s">
        <v>118</v>
      </c>
      <c r="C199" s="72">
        <v>33.86</v>
      </c>
      <c r="D199" s="52">
        <v>3</v>
      </c>
      <c r="E199" s="52">
        <v>7</v>
      </c>
      <c r="F199" s="81">
        <v>15</v>
      </c>
      <c r="G199" s="4">
        <f t="shared" si="33"/>
        <v>8.8600118133490849E-2</v>
      </c>
      <c r="H199" s="4">
        <f t="shared" si="34"/>
        <v>0.2067336089781453</v>
      </c>
      <c r="I199" s="4">
        <f t="shared" si="35"/>
        <v>0.44300059066745423</v>
      </c>
      <c r="J199" s="52"/>
      <c r="K199" s="52"/>
      <c r="L199" s="52"/>
      <c r="M199" s="4"/>
      <c r="N199" s="52">
        <v>0</v>
      </c>
      <c r="Q199" s="137">
        <f t="shared" si="42"/>
        <v>5</v>
      </c>
      <c r="S199" s="137" t="b">
        <f t="shared" si="43"/>
        <v>1</v>
      </c>
      <c r="T199" s="56" t="b">
        <f t="shared" si="44"/>
        <v>1</v>
      </c>
    </row>
    <row r="200" spans="1:20" x14ac:dyDescent="0.25">
      <c r="A200" s="47"/>
      <c r="B200" s="6" t="s">
        <v>119</v>
      </c>
      <c r="C200" s="72">
        <v>113.61</v>
      </c>
      <c r="D200" s="52">
        <v>0</v>
      </c>
      <c r="E200" s="52">
        <v>0</v>
      </c>
      <c r="F200" s="81">
        <v>0</v>
      </c>
      <c r="G200" s="4">
        <f t="shared" ref="G200:G230" si="45">D200/C200</f>
        <v>0</v>
      </c>
      <c r="H200" s="4">
        <f t="shared" ref="H200:H230" si="46">E200/C200</f>
        <v>0</v>
      </c>
      <c r="I200" s="4">
        <f t="shared" ref="I200:I230" si="47">F200/C200</f>
        <v>0</v>
      </c>
      <c r="J200" s="52"/>
      <c r="K200" s="52"/>
      <c r="L200" s="52"/>
      <c r="M200" s="4"/>
      <c r="N200" s="52">
        <v>0</v>
      </c>
      <c r="Q200" s="137">
        <f t="shared" si="42"/>
        <v>0</v>
      </c>
      <c r="S200" s="137" t="e">
        <f t="shared" si="43"/>
        <v>#DIV/0!</v>
      </c>
      <c r="T200" s="56" t="b">
        <f t="shared" si="44"/>
        <v>1</v>
      </c>
    </row>
    <row r="201" spans="1:20" s="119" customFormat="1" x14ac:dyDescent="0.25">
      <c r="A201" s="47">
        <v>28</v>
      </c>
      <c r="B201" s="96" t="s">
        <v>122</v>
      </c>
      <c r="C201" s="101">
        <f>C202</f>
        <v>978.33900000000006</v>
      </c>
      <c r="D201" s="47">
        <v>720</v>
      </c>
      <c r="E201" s="47">
        <v>448</v>
      </c>
      <c r="F201" s="102">
        <f>F202</f>
        <v>1112</v>
      </c>
      <c r="G201" s="130">
        <f t="shared" si="45"/>
        <v>0.73594122282767016</v>
      </c>
      <c r="H201" s="130">
        <f t="shared" si="46"/>
        <v>0.45791898309277251</v>
      </c>
      <c r="I201" s="130">
        <f t="shared" si="47"/>
        <v>1.136620333033846</v>
      </c>
      <c r="J201" s="47"/>
      <c r="K201" s="47"/>
      <c r="L201" s="47"/>
      <c r="M201" s="130"/>
      <c r="N201" s="47"/>
      <c r="T201" s="117"/>
    </row>
    <row r="202" spans="1:20" ht="47.25" hidden="1" x14ac:dyDescent="0.25">
      <c r="A202" s="90"/>
      <c r="B202" s="19" t="s">
        <v>231</v>
      </c>
      <c r="C202" s="69">
        <f>C203+C204</f>
        <v>978.33900000000006</v>
      </c>
      <c r="D202" s="52"/>
      <c r="E202" s="52"/>
      <c r="F202" s="70">
        <f>F203+F204</f>
        <v>1112</v>
      </c>
      <c r="G202" s="4">
        <f t="shared" si="45"/>
        <v>0</v>
      </c>
      <c r="H202" s="4">
        <f t="shared" si="46"/>
        <v>0</v>
      </c>
      <c r="I202" s="4">
        <f t="shared" si="47"/>
        <v>1.136620333033846</v>
      </c>
      <c r="J202" s="52"/>
      <c r="K202" s="52"/>
      <c r="L202" s="52"/>
      <c r="M202" s="4"/>
      <c r="N202" s="52"/>
      <c r="Q202" s="137">
        <f>INT(F202*0.3499)</f>
        <v>389</v>
      </c>
      <c r="S202" s="137" t="b">
        <f>(Q202/F202)&lt;0.35</f>
        <v>1</v>
      </c>
      <c r="T202" s="56" t="b">
        <f>IF(F202&lt;E202,N202&lt;Q202,N202&lt;=Q202)</f>
        <v>1</v>
      </c>
    </row>
    <row r="203" spans="1:20" x14ac:dyDescent="0.25">
      <c r="A203" s="47"/>
      <c r="B203" s="6" t="s">
        <v>124</v>
      </c>
      <c r="C203" s="72">
        <v>942.35900000000004</v>
      </c>
      <c r="D203" s="52">
        <v>707</v>
      </c>
      <c r="E203" s="52">
        <v>426</v>
      </c>
      <c r="F203" s="81">
        <v>1090</v>
      </c>
      <c r="G203" s="4">
        <f t="shared" si="45"/>
        <v>0.75024486421841352</v>
      </c>
      <c r="H203" s="4">
        <f t="shared" si="46"/>
        <v>0.45205701860968056</v>
      </c>
      <c r="I203" s="4">
        <f t="shared" si="47"/>
        <v>1.1566717142829854</v>
      </c>
      <c r="J203" s="52"/>
      <c r="K203" s="52"/>
      <c r="L203" s="52"/>
      <c r="M203" s="4">
        <f>N203/F203*100</f>
        <v>34.954128440366972</v>
      </c>
      <c r="N203" s="52">
        <v>381</v>
      </c>
      <c r="Q203" s="137">
        <f>INT(F203*0.3499)</f>
        <v>381</v>
      </c>
      <c r="S203" s="137" t="b">
        <f>(Q203/F203)&lt;0.35</f>
        <v>1</v>
      </c>
      <c r="T203" s="56" t="b">
        <f>IF(F203&lt;E203,N203&lt;Q203,N203&lt;=Q203)</f>
        <v>1</v>
      </c>
    </row>
    <row r="204" spans="1:20" x14ac:dyDescent="0.25">
      <c r="A204" s="47"/>
      <c r="B204" s="6" t="s">
        <v>123</v>
      </c>
      <c r="C204" s="72">
        <v>35.979999999999997</v>
      </c>
      <c r="D204" s="52">
        <v>13</v>
      </c>
      <c r="E204" s="52">
        <v>22</v>
      </c>
      <c r="F204" s="81">
        <v>22</v>
      </c>
      <c r="G204" s="4">
        <f t="shared" si="45"/>
        <v>0.36131183991106175</v>
      </c>
      <c r="H204" s="4">
        <f t="shared" si="46"/>
        <v>0.61145080600333523</v>
      </c>
      <c r="I204" s="4">
        <f t="shared" si="47"/>
        <v>0.61145080600333523</v>
      </c>
      <c r="J204" s="52"/>
      <c r="K204" s="52"/>
      <c r="L204" s="52"/>
      <c r="M204" s="4"/>
      <c r="N204" s="52">
        <v>0</v>
      </c>
      <c r="Q204" s="137">
        <f>INT(F204*0.3499)</f>
        <v>7</v>
      </c>
      <c r="S204" s="137" t="b">
        <f>(Q204/F204)&lt;0.35</f>
        <v>1</v>
      </c>
      <c r="T204" s="56" t="b">
        <f>IF(F204&lt;E204,N204&lt;Q204,N204&lt;=Q204)</f>
        <v>1</v>
      </c>
    </row>
    <row r="205" spans="1:20" s="119" customFormat="1" x14ac:dyDescent="0.25">
      <c r="A205" s="47">
        <v>29</v>
      </c>
      <c r="B205" s="33" t="s">
        <v>125</v>
      </c>
      <c r="C205" s="103">
        <f>C206</f>
        <v>629.51400000000001</v>
      </c>
      <c r="D205" s="47">
        <v>0</v>
      </c>
      <c r="E205" s="47">
        <v>0</v>
      </c>
      <c r="F205" s="102">
        <f>F206</f>
        <v>0</v>
      </c>
      <c r="G205" s="130">
        <f t="shared" si="45"/>
        <v>0</v>
      </c>
      <c r="H205" s="130">
        <f t="shared" si="46"/>
        <v>0</v>
      </c>
      <c r="I205" s="130">
        <f t="shared" si="47"/>
        <v>0</v>
      </c>
      <c r="J205" s="47"/>
      <c r="K205" s="47"/>
      <c r="L205" s="47"/>
      <c r="M205" s="130"/>
      <c r="N205" s="47"/>
      <c r="T205" s="117"/>
    </row>
    <row r="206" spans="1:20" ht="47.25" hidden="1" x14ac:dyDescent="0.25">
      <c r="A206" s="47"/>
      <c r="B206" s="19" t="s">
        <v>232</v>
      </c>
      <c r="C206" s="69">
        <f>C207+C208+C209+C210+C211+C212</f>
        <v>629.51400000000001</v>
      </c>
      <c r="D206" s="52"/>
      <c r="E206" s="52"/>
      <c r="F206" s="70">
        <f>F207+F208+F209+F210+F211+F212</f>
        <v>0</v>
      </c>
      <c r="G206" s="4">
        <f t="shared" si="45"/>
        <v>0</v>
      </c>
      <c r="H206" s="4">
        <f t="shared" si="46"/>
        <v>0</v>
      </c>
      <c r="I206" s="4">
        <f t="shared" si="47"/>
        <v>0</v>
      </c>
      <c r="J206" s="52"/>
      <c r="K206" s="52"/>
      <c r="L206" s="52"/>
      <c r="M206" s="4"/>
      <c r="N206" s="52"/>
      <c r="Q206" s="137">
        <f t="shared" ref="Q206:Q212" si="48">INT(F206*0.3499)</f>
        <v>0</v>
      </c>
      <c r="S206" s="137" t="e">
        <f t="shared" ref="S206:S212" si="49">(Q206/F206)&lt;0.35</f>
        <v>#DIV/0!</v>
      </c>
      <c r="T206" s="56" t="b">
        <f t="shared" ref="T206:T212" si="50">IF(F206&lt;E206,N206&lt;Q206,N206&lt;=Q206)</f>
        <v>1</v>
      </c>
    </row>
    <row r="207" spans="1:20" x14ac:dyDescent="0.25">
      <c r="A207" s="47"/>
      <c r="B207" s="6" t="s">
        <v>176</v>
      </c>
      <c r="C207" s="72">
        <v>30.56</v>
      </c>
      <c r="D207" s="81">
        <v>0</v>
      </c>
      <c r="E207" s="81">
        <v>0</v>
      </c>
      <c r="F207" s="81">
        <v>0</v>
      </c>
      <c r="G207" s="4">
        <f t="shared" si="45"/>
        <v>0</v>
      </c>
      <c r="H207" s="4">
        <f t="shared" si="46"/>
        <v>0</v>
      </c>
      <c r="I207" s="4">
        <f t="shared" si="47"/>
        <v>0</v>
      </c>
      <c r="J207" s="52"/>
      <c r="K207" s="52"/>
      <c r="L207" s="52"/>
      <c r="M207" s="4"/>
      <c r="N207" s="52">
        <v>0</v>
      </c>
      <c r="Q207" s="137">
        <f t="shared" si="48"/>
        <v>0</v>
      </c>
      <c r="S207" s="137" t="e">
        <f t="shared" si="49"/>
        <v>#DIV/0!</v>
      </c>
      <c r="T207" s="56" t="b">
        <f t="shared" si="50"/>
        <v>1</v>
      </c>
    </row>
    <row r="208" spans="1:20" x14ac:dyDescent="0.25">
      <c r="A208" s="47"/>
      <c r="B208" s="6" t="s">
        <v>129</v>
      </c>
      <c r="C208" s="72">
        <v>164.66900000000001</v>
      </c>
      <c r="D208" s="81">
        <v>0</v>
      </c>
      <c r="E208" s="81">
        <v>0</v>
      </c>
      <c r="F208" s="81">
        <v>0</v>
      </c>
      <c r="G208" s="4">
        <f t="shared" si="45"/>
        <v>0</v>
      </c>
      <c r="H208" s="4">
        <f t="shared" si="46"/>
        <v>0</v>
      </c>
      <c r="I208" s="4">
        <f t="shared" si="47"/>
        <v>0</v>
      </c>
      <c r="J208" s="52"/>
      <c r="K208" s="52"/>
      <c r="L208" s="52"/>
      <c r="M208" s="4"/>
      <c r="N208" s="52">
        <v>0</v>
      </c>
      <c r="Q208" s="137">
        <f t="shared" si="48"/>
        <v>0</v>
      </c>
      <c r="S208" s="137" t="e">
        <f t="shared" si="49"/>
        <v>#DIV/0!</v>
      </c>
      <c r="T208" s="56" t="b">
        <f t="shared" si="50"/>
        <v>1</v>
      </c>
    </row>
    <row r="209" spans="1:20" x14ac:dyDescent="0.25">
      <c r="A209" s="47"/>
      <c r="B209" s="6" t="s">
        <v>128</v>
      </c>
      <c r="C209" s="72">
        <v>10.76</v>
      </c>
      <c r="D209" s="81">
        <v>0</v>
      </c>
      <c r="E209" s="81">
        <v>0</v>
      </c>
      <c r="F209" s="81">
        <v>0</v>
      </c>
      <c r="G209" s="4">
        <f t="shared" si="45"/>
        <v>0</v>
      </c>
      <c r="H209" s="4">
        <f t="shared" si="46"/>
        <v>0</v>
      </c>
      <c r="I209" s="4">
        <f t="shared" si="47"/>
        <v>0</v>
      </c>
      <c r="J209" s="52"/>
      <c r="K209" s="52"/>
      <c r="L209" s="52"/>
      <c r="M209" s="4"/>
      <c r="N209" s="52">
        <v>0</v>
      </c>
      <c r="Q209" s="137">
        <f t="shared" si="48"/>
        <v>0</v>
      </c>
      <c r="S209" s="137" t="e">
        <f t="shared" si="49"/>
        <v>#DIV/0!</v>
      </c>
      <c r="T209" s="56" t="b">
        <f t="shared" si="50"/>
        <v>1</v>
      </c>
    </row>
    <row r="210" spans="1:20" x14ac:dyDescent="0.25">
      <c r="A210" s="47"/>
      <c r="B210" s="6" t="s">
        <v>126</v>
      </c>
      <c r="C210" s="72">
        <v>85.9</v>
      </c>
      <c r="D210" s="81">
        <v>0</v>
      </c>
      <c r="E210" s="81">
        <v>0</v>
      </c>
      <c r="F210" s="81">
        <v>0</v>
      </c>
      <c r="G210" s="4">
        <f t="shared" si="45"/>
        <v>0</v>
      </c>
      <c r="H210" s="4">
        <f t="shared" si="46"/>
        <v>0</v>
      </c>
      <c r="I210" s="4">
        <f t="shared" si="47"/>
        <v>0</v>
      </c>
      <c r="J210" s="52"/>
      <c r="K210" s="52"/>
      <c r="L210" s="52"/>
      <c r="M210" s="4"/>
      <c r="N210" s="52">
        <v>0</v>
      </c>
      <c r="Q210" s="137">
        <f t="shared" si="48"/>
        <v>0</v>
      </c>
      <c r="S210" s="137" t="e">
        <f t="shared" si="49"/>
        <v>#DIV/0!</v>
      </c>
      <c r="T210" s="56" t="b">
        <f t="shared" si="50"/>
        <v>1</v>
      </c>
    </row>
    <row r="211" spans="1:20" x14ac:dyDescent="0.25">
      <c r="A211" s="47"/>
      <c r="B211" s="6" t="s">
        <v>160</v>
      </c>
      <c r="C211" s="72">
        <v>39.839999999999996</v>
      </c>
      <c r="D211" s="81">
        <v>0</v>
      </c>
      <c r="E211" s="81">
        <v>0</v>
      </c>
      <c r="F211" s="81">
        <v>0</v>
      </c>
      <c r="G211" s="4">
        <f t="shared" si="45"/>
        <v>0</v>
      </c>
      <c r="H211" s="4">
        <f t="shared" si="46"/>
        <v>0</v>
      </c>
      <c r="I211" s="4">
        <f t="shared" si="47"/>
        <v>0</v>
      </c>
      <c r="J211" s="52"/>
      <c r="K211" s="52"/>
      <c r="L211" s="52"/>
      <c r="M211" s="4"/>
      <c r="N211" s="52">
        <v>0</v>
      </c>
      <c r="Q211" s="137">
        <f t="shared" si="48"/>
        <v>0</v>
      </c>
      <c r="S211" s="137" t="e">
        <f t="shared" si="49"/>
        <v>#DIV/0!</v>
      </c>
      <c r="T211" s="56" t="b">
        <f t="shared" si="50"/>
        <v>1</v>
      </c>
    </row>
    <row r="212" spans="1:20" x14ac:dyDescent="0.25">
      <c r="A212" s="47"/>
      <c r="B212" s="6" t="s">
        <v>127</v>
      </c>
      <c r="C212" s="72">
        <v>297.78500000000003</v>
      </c>
      <c r="D212" s="81">
        <v>0</v>
      </c>
      <c r="E212" s="81">
        <v>0</v>
      </c>
      <c r="F212" s="81">
        <v>0</v>
      </c>
      <c r="G212" s="4">
        <f t="shared" si="45"/>
        <v>0</v>
      </c>
      <c r="H212" s="4">
        <f t="shared" si="46"/>
        <v>0</v>
      </c>
      <c r="I212" s="4">
        <f t="shared" si="47"/>
        <v>0</v>
      </c>
      <c r="J212" s="52"/>
      <c r="K212" s="52"/>
      <c r="L212" s="52"/>
      <c r="M212" s="4"/>
      <c r="N212" s="52">
        <v>0</v>
      </c>
      <c r="Q212" s="137">
        <f t="shared" si="48"/>
        <v>0</v>
      </c>
      <c r="S212" s="137" t="e">
        <f t="shared" si="49"/>
        <v>#DIV/0!</v>
      </c>
      <c r="T212" s="56" t="b">
        <f t="shared" si="50"/>
        <v>1</v>
      </c>
    </row>
    <row r="213" spans="1:20" s="119" customFormat="1" x14ac:dyDescent="0.25">
      <c r="A213" s="47">
        <v>30</v>
      </c>
      <c r="B213" s="33" t="s">
        <v>130</v>
      </c>
      <c r="C213" s="97">
        <f>C214</f>
        <v>784.60599999999999</v>
      </c>
      <c r="D213" s="47">
        <v>942</v>
      </c>
      <c r="E213" s="47">
        <v>443</v>
      </c>
      <c r="F213" s="127">
        <f>F214</f>
        <v>745</v>
      </c>
      <c r="G213" s="130">
        <f t="shared" si="45"/>
        <v>1.2006025954428083</v>
      </c>
      <c r="H213" s="130">
        <f t="shared" si="46"/>
        <v>0.56461459637066247</v>
      </c>
      <c r="I213" s="130">
        <f t="shared" si="47"/>
        <v>0.949521160939376</v>
      </c>
      <c r="J213" s="47"/>
      <c r="K213" s="47"/>
      <c r="L213" s="47"/>
      <c r="M213" s="130"/>
      <c r="N213" s="47"/>
      <c r="T213" s="117"/>
    </row>
    <row r="214" spans="1:20" ht="47.25" hidden="1" x14ac:dyDescent="0.25">
      <c r="A214" s="90"/>
      <c r="B214" s="19" t="s">
        <v>233</v>
      </c>
      <c r="C214" s="69">
        <f>C215+C216+C217</f>
        <v>784.60599999999999</v>
      </c>
      <c r="D214" s="52"/>
      <c r="E214" s="52"/>
      <c r="F214" s="70">
        <f>F215+F216+F217</f>
        <v>745</v>
      </c>
      <c r="G214" s="4">
        <f t="shared" si="45"/>
        <v>0</v>
      </c>
      <c r="H214" s="4">
        <f t="shared" si="46"/>
        <v>0</v>
      </c>
      <c r="I214" s="4">
        <f t="shared" si="47"/>
        <v>0.949521160939376</v>
      </c>
      <c r="J214" s="52"/>
      <c r="K214" s="52"/>
      <c r="L214" s="52"/>
      <c r="M214" s="4"/>
      <c r="N214" s="52"/>
      <c r="Q214" s="137">
        <f>INT(F214*0.3499)</f>
        <v>260</v>
      </c>
      <c r="S214" s="137" t="b">
        <f>(Q214/F214)&lt;0.35</f>
        <v>1</v>
      </c>
      <c r="T214" s="56" t="b">
        <f>IF(F214&lt;E214,N214&lt;Q214,N214&lt;=Q214)</f>
        <v>1</v>
      </c>
    </row>
    <row r="215" spans="1:20" x14ac:dyDescent="0.25">
      <c r="A215" s="47"/>
      <c r="B215" s="6" t="s">
        <v>133</v>
      </c>
      <c r="C215" s="72">
        <v>673.524</v>
      </c>
      <c r="D215" s="52">
        <v>912</v>
      </c>
      <c r="E215" s="52">
        <v>379</v>
      </c>
      <c r="F215" s="81">
        <v>736</v>
      </c>
      <c r="G215" s="4">
        <f t="shared" si="45"/>
        <v>1.354072015251127</v>
      </c>
      <c r="H215" s="4">
        <f t="shared" si="46"/>
        <v>0.56271194493440468</v>
      </c>
      <c r="I215" s="4">
        <f t="shared" si="47"/>
        <v>1.0927598719570497</v>
      </c>
      <c r="J215" s="52"/>
      <c r="K215" s="52"/>
      <c r="L215" s="52"/>
      <c r="M215" s="4">
        <f>N215/F215*100</f>
        <v>34.91847826086957</v>
      </c>
      <c r="N215" s="52">
        <v>257</v>
      </c>
      <c r="Q215" s="137">
        <f>INT(F215*0.3499)</f>
        <v>257</v>
      </c>
      <c r="S215" s="137" t="b">
        <f>(Q215/F215)&lt;0.35</f>
        <v>1</v>
      </c>
      <c r="T215" s="56" t="b">
        <f>IF(F215&lt;E215,N215&lt;Q215,N215&lt;=Q215)</f>
        <v>1</v>
      </c>
    </row>
    <row r="216" spans="1:20" x14ac:dyDescent="0.25">
      <c r="A216" s="47"/>
      <c r="B216" s="6" t="s">
        <v>132</v>
      </c>
      <c r="C216" s="72">
        <v>59.862000000000002</v>
      </c>
      <c r="D216" s="52">
        <v>30</v>
      </c>
      <c r="E216" s="52">
        <v>64</v>
      </c>
      <c r="F216" s="81">
        <v>9</v>
      </c>
      <c r="G216" s="4">
        <f t="shared" si="45"/>
        <v>0.50115265109752427</v>
      </c>
      <c r="H216" s="4">
        <f t="shared" si="46"/>
        <v>1.0691256556747184</v>
      </c>
      <c r="I216" s="4">
        <f t="shared" si="47"/>
        <v>0.15034579532925729</v>
      </c>
      <c r="J216" s="52"/>
      <c r="K216" s="52"/>
      <c r="L216" s="52"/>
      <c r="M216" s="4"/>
      <c r="N216" s="52">
        <v>0</v>
      </c>
      <c r="Q216" s="137">
        <f>INT(F216*0.3499)</f>
        <v>3</v>
      </c>
      <c r="S216" s="137" t="b">
        <f>(Q216/F216)&lt;0.35</f>
        <v>1</v>
      </c>
      <c r="T216" s="56" t="b">
        <f>IF(F216&lt;E216,N216&lt;Q216,N216&lt;=Q216)</f>
        <v>1</v>
      </c>
    </row>
    <row r="217" spans="1:20" x14ac:dyDescent="0.25">
      <c r="A217" s="47"/>
      <c r="B217" s="6" t="s">
        <v>131</v>
      </c>
      <c r="C217" s="72">
        <v>51.22</v>
      </c>
      <c r="D217" s="52">
        <v>0</v>
      </c>
      <c r="E217" s="52">
        <v>0</v>
      </c>
      <c r="F217" s="81">
        <v>0</v>
      </c>
      <c r="G217" s="4">
        <f t="shared" si="45"/>
        <v>0</v>
      </c>
      <c r="H217" s="4">
        <f t="shared" si="46"/>
        <v>0</v>
      </c>
      <c r="I217" s="4">
        <f t="shared" si="47"/>
        <v>0</v>
      </c>
      <c r="J217" s="52"/>
      <c r="K217" s="52"/>
      <c r="L217" s="52"/>
      <c r="M217" s="4"/>
      <c r="N217" s="52">
        <v>0</v>
      </c>
      <c r="Q217" s="137">
        <f>INT(F217*0.3499)</f>
        <v>0</v>
      </c>
      <c r="S217" s="137" t="e">
        <f>(Q217/F217)&lt;0.35</f>
        <v>#DIV/0!</v>
      </c>
      <c r="T217" s="56" t="b">
        <f>IF(F217&lt;E217,N217&lt;Q217,N217&lt;=Q217)</f>
        <v>1</v>
      </c>
    </row>
    <row r="218" spans="1:20" s="119" customFormat="1" x14ac:dyDescent="0.25">
      <c r="A218" s="47">
        <v>31</v>
      </c>
      <c r="B218" s="33" t="s">
        <v>134</v>
      </c>
      <c r="C218" s="97">
        <f>C219</f>
        <v>422.089</v>
      </c>
      <c r="D218" s="47">
        <v>0</v>
      </c>
      <c r="E218" s="47">
        <v>0</v>
      </c>
      <c r="F218" s="127">
        <f>F219</f>
        <v>0</v>
      </c>
      <c r="G218" s="130">
        <f t="shared" si="45"/>
        <v>0</v>
      </c>
      <c r="H218" s="130">
        <f t="shared" si="46"/>
        <v>0</v>
      </c>
      <c r="I218" s="130">
        <f t="shared" si="47"/>
        <v>0</v>
      </c>
      <c r="J218" s="47"/>
      <c r="K218" s="47"/>
      <c r="L218" s="47"/>
      <c r="M218" s="130"/>
      <c r="N218" s="47"/>
      <c r="T218" s="117"/>
    </row>
    <row r="219" spans="1:20" ht="47.25" hidden="1" x14ac:dyDescent="0.25">
      <c r="A219" s="90"/>
      <c r="B219" s="19" t="s">
        <v>234</v>
      </c>
      <c r="C219" s="69">
        <f>C220+C221+C222+C223+C224</f>
        <v>422.089</v>
      </c>
      <c r="D219" s="52"/>
      <c r="E219" s="52"/>
      <c r="F219" s="70">
        <f>F220+F221+F222+F223+F224</f>
        <v>0</v>
      </c>
      <c r="G219" s="4">
        <f t="shared" si="45"/>
        <v>0</v>
      </c>
      <c r="H219" s="4">
        <f t="shared" si="46"/>
        <v>0</v>
      </c>
      <c r="I219" s="4">
        <f t="shared" si="47"/>
        <v>0</v>
      </c>
      <c r="J219" s="52"/>
      <c r="K219" s="52"/>
      <c r="L219" s="52"/>
      <c r="M219" s="4"/>
      <c r="N219" s="52"/>
      <c r="Q219" s="137">
        <f t="shared" ref="Q219:Q224" si="51">INT(F219*0.3499)</f>
        <v>0</v>
      </c>
      <c r="S219" s="137" t="e">
        <f t="shared" ref="S219:S224" si="52">(Q219/F219)&lt;0.35</f>
        <v>#DIV/0!</v>
      </c>
      <c r="T219" s="56" t="b">
        <f t="shared" ref="T219:T224" si="53">IF(F219&lt;E219,N219&lt;Q219,N219&lt;=Q219)</f>
        <v>1</v>
      </c>
    </row>
    <row r="220" spans="1:20" x14ac:dyDescent="0.25">
      <c r="A220" s="47"/>
      <c r="B220" s="6" t="s">
        <v>217</v>
      </c>
      <c r="C220" s="72">
        <v>29.315999999999999</v>
      </c>
      <c r="D220" s="81">
        <v>0</v>
      </c>
      <c r="E220" s="81">
        <v>0</v>
      </c>
      <c r="F220" s="81">
        <v>0</v>
      </c>
      <c r="G220" s="4">
        <f t="shared" si="45"/>
        <v>0</v>
      </c>
      <c r="H220" s="4">
        <f t="shared" si="46"/>
        <v>0</v>
      </c>
      <c r="I220" s="4">
        <f t="shared" si="47"/>
        <v>0</v>
      </c>
      <c r="J220" s="52"/>
      <c r="K220" s="52"/>
      <c r="L220" s="52"/>
      <c r="M220" s="4"/>
      <c r="N220" s="52">
        <v>0</v>
      </c>
      <c r="Q220" s="137">
        <f t="shared" si="51"/>
        <v>0</v>
      </c>
      <c r="S220" s="137" t="e">
        <f t="shared" si="52"/>
        <v>#DIV/0!</v>
      </c>
      <c r="T220" s="56" t="b">
        <f t="shared" si="53"/>
        <v>1</v>
      </c>
    </row>
    <row r="221" spans="1:20" x14ac:dyDescent="0.25">
      <c r="A221" s="47"/>
      <c r="B221" s="6" t="s">
        <v>136</v>
      </c>
      <c r="C221" s="72">
        <v>284.08100000000002</v>
      </c>
      <c r="D221" s="81">
        <v>0</v>
      </c>
      <c r="E221" s="81">
        <v>0</v>
      </c>
      <c r="F221" s="81">
        <v>0</v>
      </c>
      <c r="G221" s="4">
        <f t="shared" si="45"/>
        <v>0</v>
      </c>
      <c r="H221" s="4">
        <f t="shared" si="46"/>
        <v>0</v>
      </c>
      <c r="I221" s="4">
        <f t="shared" si="47"/>
        <v>0</v>
      </c>
      <c r="J221" s="52"/>
      <c r="K221" s="52"/>
      <c r="L221" s="52"/>
      <c r="M221" s="4"/>
      <c r="N221" s="52">
        <v>0</v>
      </c>
      <c r="Q221" s="137">
        <f t="shared" si="51"/>
        <v>0</v>
      </c>
      <c r="S221" s="137" t="e">
        <f t="shared" si="52"/>
        <v>#DIV/0!</v>
      </c>
      <c r="T221" s="56" t="b">
        <f t="shared" si="53"/>
        <v>1</v>
      </c>
    </row>
    <row r="222" spans="1:20" x14ac:dyDescent="0.25">
      <c r="A222" s="47"/>
      <c r="B222" s="6" t="s">
        <v>135</v>
      </c>
      <c r="C222" s="72">
        <v>96.325999999999993</v>
      </c>
      <c r="D222" s="81">
        <v>0</v>
      </c>
      <c r="E222" s="81">
        <v>0</v>
      </c>
      <c r="F222" s="81">
        <v>0</v>
      </c>
      <c r="G222" s="4">
        <f t="shared" si="45"/>
        <v>0</v>
      </c>
      <c r="H222" s="4">
        <f t="shared" si="46"/>
        <v>0</v>
      </c>
      <c r="I222" s="4">
        <f t="shared" si="47"/>
        <v>0</v>
      </c>
      <c r="J222" s="52"/>
      <c r="K222" s="52"/>
      <c r="L222" s="52"/>
      <c r="M222" s="4"/>
      <c r="N222" s="52">
        <v>0</v>
      </c>
      <c r="Q222" s="137">
        <f t="shared" si="51"/>
        <v>0</v>
      </c>
      <c r="S222" s="137" t="e">
        <f t="shared" si="52"/>
        <v>#DIV/0!</v>
      </c>
      <c r="T222" s="56" t="b">
        <f t="shared" si="53"/>
        <v>1</v>
      </c>
    </row>
    <row r="223" spans="1:20" x14ac:dyDescent="0.25">
      <c r="A223" s="47"/>
      <c r="B223" s="6" t="s">
        <v>235</v>
      </c>
      <c r="C223" s="72">
        <v>11.92</v>
      </c>
      <c r="D223" s="81">
        <v>0</v>
      </c>
      <c r="E223" s="81">
        <v>0</v>
      </c>
      <c r="F223" s="81">
        <v>0</v>
      </c>
      <c r="G223" s="4">
        <f t="shared" si="45"/>
        <v>0</v>
      </c>
      <c r="H223" s="4">
        <f t="shared" si="46"/>
        <v>0</v>
      </c>
      <c r="I223" s="4">
        <f t="shared" si="47"/>
        <v>0</v>
      </c>
      <c r="J223" s="52"/>
      <c r="K223" s="52"/>
      <c r="L223" s="52"/>
      <c r="M223" s="4"/>
      <c r="N223" s="52">
        <v>0</v>
      </c>
      <c r="Q223" s="137">
        <f t="shared" si="51"/>
        <v>0</v>
      </c>
      <c r="S223" s="137" t="e">
        <f t="shared" si="52"/>
        <v>#DIV/0!</v>
      </c>
      <c r="T223" s="56" t="b">
        <f t="shared" si="53"/>
        <v>1</v>
      </c>
    </row>
    <row r="224" spans="1:20" x14ac:dyDescent="0.25">
      <c r="A224" s="47"/>
      <c r="B224" s="6" t="s">
        <v>236</v>
      </c>
      <c r="C224" s="72">
        <v>0.44600000000000001</v>
      </c>
      <c r="D224" s="81">
        <v>0</v>
      </c>
      <c r="E224" s="81">
        <v>0</v>
      </c>
      <c r="F224" s="81">
        <v>0</v>
      </c>
      <c r="G224" s="4">
        <f t="shared" si="45"/>
        <v>0</v>
      </c>
      <c r="H224" s="4">
        <f t="shared" si="46"/>
        <v>0</v>
      </c>
      <c r="I224" s="4">
        <f t="shared" si="47"/>
        <v>0</v>
      </c>
      <c r="J224" s="52"/>
      <c r="K224" s="52"/>
      <c r="L224" s="52"/>
      <c r="M224" s="4"/>
      <c r="N224" s="52">
        <v>0</v>
      </c>
      <c r="Q224" s="137">
        <f t="shared" si="51"/>
        <v>0</v>
      </c>
      <c r="S224" s="137" t="e">
        <f t="shared" si="52"/>
        <v>#DIV/0!</v>
      </c>
      <c r="T224" s="56" t="b">
        <f t="shared" si="53"/>
        <v>1</v>
      </c>
    </row>
    <row r="225" spans="1:20" s="119" customFormat="1" x14ac:dyDescent="0.25">
      <c r="A225" s="47">
        <v>32</v>
      </c>
      <c r="B225" s="33" t="s">
        <v>137</v>
      </c>
      <c r="C225" s="97">
        <f>C226</f>
        <v>227.26900000000001</v>
      </c>
      <c r="D225" s="47">
        <v>0</v>
      </c>
      <c r="E225" s="47">
        <v>0</v>
      </c>
      <c r="F225" s="127">
        <f>F226</f>
        <v>0</v>
      </c>
      <c r="G225" s="130">
        <f t="shared" si="45"/>
        <v>0</v>
      </c>
      <c r="H225" s="130">
        <f t="shared" si="46"/>
        <v>0</v>
      </c>
      <c r="I225" s="130">
        <f t="shared" si="47"/>
        <v>0</v>
      </c>
      <c r="J225" s="47"/>
      <c r="K225" s="47"/>
      <c r="L225" s="47"/>
      <c r="M225" s="130"/>
      <c r="N225" s="47"/>
      <c r="T225" s="117"/>
    </row>
    <row r="226" spans="1:20" ht="47.25" hidden="1" x14ac:dyDescent="0.25">
      <c r="A226" s="90"/>
      <c r="B226" s="19" t="s">
        <v>237</v>
      </c>
      <c r="C226" s="69">
        <f>C227+C228+C229</f>
        <v>227.26900000000001</v>
      </c>
      <c r="D226" s="52"/>
      <c r="E226" s="52"/>
      <c r="F226" s="70">
        <f>F227+F228+F229</f>
        <v>0</v>
      </c>
      <c r="G226" s="4">
        <f t="shared" si="45"/>
        <v>0</v>
      </c>
      <c r="H226" s="4">
        <f t="shared" si="46"/>
        <v>0</v>
      </c>
      <c r="I226" s="4">
        <f t="shared" si="47"/>
        <v>0</v>
      </c>
      <c r="J226" s="52"/>
      <c r="K226" s="52"/>
      <c r="L226" s="52"/>
      <c r="M226" s="4"/>
      <c r="N226" s="52"/>
      <c r="Q226" s="137">
        <f>INT(F226*0.3499)</f>
        <v>0</v>
      </c>
      <c r="S226" s="137" t="e">
        <f>(Q226/F226)&lt;0.35</f>
        <v>#DIV/0!</v>
      </c>
      <c r="T226" s="56" t="b">
        <f>IF(F226&lt;E226,N226&lt;Q226,N226&lt;=Q226)</f>
        <v>1</v>
      </c>
    </row>
    <row r="227" spans="1:20" x14ac:dyDescent="0.25">
      <c r="A227" s="47"/>
      <c r="B227" s="6" t="s">
        <v>140</v>
      </c>
      <c r="C227" s="72">
        <v>100.31</v>
      </c>
      <c r="D227" s="81">
        <v>0</v>
      </c>
      <c r="E227" s="52"/>
      <c r="F227" s="81">
        <v>0</v>
      </c>
      <c r="G227" s="4">
        <f t="shared" si="45"/>
        <v>0</v>
      </c>
      <c r="H227" s="4">
        <f t="shared" si="46"/>
        <v>0</v>
      </c>
      <c r="I227" s="4">
        <f t="shared" si="47"/>
        <v>0</v>
      </c>
      <c r="J227" s="52"/>
      <c r="K227" s="52"/>
      <c r="L227" s="52"/>
      <c r="M227" s="4"/>
      <c r="N227" s="52">
        <v>0</v>
      </c>
      <c r="Q227" s="137">
        <f>INT(F227*0.3499)</f>
        <v>0</v>
      </c>
      <c r="S227" s="137" t="e">
        <f>(Q227/F227)&lt;0.35</f>
        <v>#DIV/0!</v>
      </c>
      <c r="T227" s="56" t="b">
        <f>IF(F227&lt;E227,N227&lt;Q227,N227&lt;=Q227)</f>
        <v>1</v>
      </c>
    </row>
    <row r="228" spans="1:20" x14ac:dyDescent="0.25">
      <c r="A228" s="47"/>
      <c r="B228" s="6" t="s">
        <v>139</v>
      </c>
      <c r="C228" s="72">
        <v>52.792999999999999</v>
      </c>
      <c r="D228" s="81">
        <v>0</v>
      </c>
      <c r="E228" s="52"/>
      <c r="F228" s="81">
        <v>0</v>
      </c>
      <c r="G228" s="4">
        <f t="shared" si="45"/>
        <v>0</v>
      </c>
      <c r="H228" s="4">
        <f t="shared" si="46"/>
        <v>0</v>
      </c>
      <c r="I228" s="4">
        <f t="shared" si="47"/>
        <v>0</v>
      </c>
      <c r="J228" s="52"/>
      <c r="K228" s="52"/>
      <c r="L228" s="52"/>
      <c r="M228" s="4"/>
      <c r="N228" s="52">
        <v>0</v>
      </c>
      <c r="Q228" s="137">
        <f>INT(F228*0.3499)</f>
        <v>0</v>
      </c>
      <c r="S228" s="137" t="e">
        <f>(Q228/F228)&lt;0.35</f>
        <v>#DIV/0!</v>
      </c>
      <c r="T228" s="56" t="b">
        <f>IF(F228&lt;E228,N228&lt;Q228,N228&lt;=Q228)</f>
        <v>1</v>
      </c>
    </row>
    <row r="229" spans="1:20" x14ac:dyDescent="0.25">
      <c r="A229" s="47"/>
      <c r="B229" s="6" t="s">
        <v>138</v>
      </c>
      <c r="C229" s="72">
        <v>74.165999999999997</v>
      </c>
      <c r="D229" s="81">
        <v>0</v>
      </c>
      <c r="E229" s="52"/>
      <c r="F229" s="81">
        <v>0</v>
      </c>
      <c r="G229" s="4">
        <f t="shared" si="45"/>
        <v>0</v>
      </c>
      <c r="H229" s="4">
        <f t="shared" si="46"/>
        <v>0</v>
      </c>
      <c r="I229" s="4">
        <f t="shared" si="47"/>
        <v>0</v>
      </c>
      <c r="J229" s="52"/>
      <c r="K229" s="52"/>
      <c r="L229" s="52"/>
      <c r="M229" s="4"/>
      <c r="N229" s="52">
        <v>0</v>
      </c>
      <c r="Q229" s="137">
        <f>INT(F229*0.3499)</f>
        <v>0</v>
      </c>
      <c r="S229" s="137" t="e">
        <f>(Q229/F229)&lt;0.35</f>
        <v>#DIV/0!</v>
      </c>
      <c r="T229" s="56" t="b">
        <f>IF(F229&lt;E229,N229&lt;Q229,N229&lt;=Q229)</f>
        <v>1</v>
      </c>
    </row>
    <row r="230" spans="1:20" x14ac:dyDescent="0.25">
      <c r="A230" s="174"/>
      <c r="B230" s="175" t="s">
        <v>6</v>
      </c>
      <c r="C230" s="176">
        <f>C7+C11+C29+C42+C46+C52+C57+C64+C78+C83+C94+C103+C111+C107+C119+C130+C137+C143+C147+C155+C160+C165+C169+C173+C186+C190+C194+C201+C205+C213+C218+C225</f>
        <v>13828.654099999998</v>
      </c>
      <c r="D230" s="177">
        <f>D7+D11+D29+D42+D46+D52+D57+D64+D78+D83+D94+D103+D107+D111+D119+D130+D137+D143+D147+D155+D160+D165+D169+D173+D186+D190+D194+D201+D205+D213+D218+D225</f>
        <v>5042</v>
      </c>
      <c r="E230" s="177">
        <f>E7+E11+E29+E42+E46+E52+E57+E64+E78+E83+E94+E103+E107+E111+E119+E130+E137+E143+E147+E155+E160+E165+E169+E173+E186+E190+E194+E201+E205+E213+E218+E225</f>
        <v>4722</v>
      </c>
      <c r="F230" s="177">
        <f>F7+F11+F29+F42+F46+F52+F57+F64+F78+F83+F94+F103+F107+F111+F119+F130+F137+F143+F147+F155+F160+F165+F169+F173+F186+F190+F194+F201+F205+F213+F218+F225</f>
        <v>6185</v>
      </c>
      <c r="G230" s="178">
        <f t="shared" si="45"/>
        <v>0.364605258294804</v>
      </c>
      <c r="H230" s="178">
        <f t="shared" si="46"/>
        <v>0.34146490076716873</v>
      </c>
      <c r="I230" s="178">
        <f t="shared" si="47"/>
        <v>0.44725972283882642</v>
      </c>
      <c r="J230" s="173"/>
      <c r="K230" s="173"/>
      <c r="L230" s="173"/>
      <c r="M230" s="178"/>
      <c r="N230" s="173">
        <f>SUM(N7:N229)</f>
        <v>2120</v>
      </c>
      <c r="Q230" s="173">
        <f>SUM(Q7:Q229)</f>
        <v>4318</v>
      </c>
      <c r="T230" s="56"/>
    </row>
  </sheetData>
  <sheetProtection password="CF88" sheet="1" objects="1" scenarios="1" selectLockedCells="1" selectUnlockedCells="1"/>
  <mergeCells count="18">
    <mergeCell ref="P3:Q3"/>
    <mergeCell ref="M3:N3"/>
    <mergeCell ref="D3:F3"/>
    <mergeCell ref="G3:I3"/>
    <mergeCell ref="L3:L6"/>
    <mergeCell ref="M4:M6"/>
    <mergeCell ref="N4:N6"/>
    <mergeCell ref="A3:A6"/>
    <mergeCell ref="B3:B6"/>
    <mergeCell ref="C3:C6"/>
    <mergeCell ref="J3:J6"/>
    <mergeCell ref="K3:K6"/>
    <mergeCell ref="I4:I6"/>
    <mergeCell ref="D4:D6"/>
    <mergeCell ref="E4:E6"/>
    <mergeCell ref="F4:F6"/>
    <mergeCell ref="G4:G6"/>
    <mergeCell ref="H4:H6"/>
  </mergeCells>
  <phoneticPr fontId="4" type="noConversion"/>
  <printOptions horizontalCentered="1"/>
  <pageMargins left="0.70866141732283472" right="0.35433070866141736" top="0.51181102362204722" bottom="0.35433070866141736" header="0.31496062992125984" footer="0.31496062992125984"/>
  <pageSetup paperSize="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косуля</vt:lpstr>
      <vt:lpstr>лось</vt:lpstr>
      <vt:lpstr>олень бл</vt:lpstr>
      <vt:lpstr>соболь</vt:lpstr>
      <vt:lpstr>косуля!Область_печати</vt:lpstr>
      <vt:lpstr>лось!Область_печати</vt:lpstr>
      <vt:lpstr>соболь!Область_печати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2020-04-14T04:32:08Z</dcterms:modified>
</cp:coreProperties>
</file>